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filterPrivacy="1" hidePivotFieldList="1"/>
  <xr:revisionPtr revIDLastSave="0" documentId="13_ncr:1_{03EF766C-7039-4BC0-B77A-0573EAEEC16B}" xr6:coauthVersionLast="36" xr6:coauthVersionMax="36" xr10:uidLastSave="{00000000-0000-0000-0000-000000000000}"/>
  <workbookProtection workbookAlgorithmName="SHA-512" workbookHashValue="o2EiFm0sE+CUJG6cthFuAIIqGGwtDwQtJScxCkds5XH6VpjOQtnrqGrNFLyI+GTHmlO02qdt8MUilIIQBLvXMQ==" workbookSaltValue="HKSvdmr+e0huX7wdvLlwmA==" workbookSpinCount="100000" lockStructure="1"/>
  <bookViews>
    <workbookView xWindow="0" yWindow="0" windowWidth="21570" windowHeight="7350" xr2:uid="{00000000-000D-0000-FFFF-FFFF00000000}"/>
  </bookViews>
  <sheets>
    <sheet name="1. Finančni podatki o naložbi" sheetId="2" r:id="rId1"/>
    <sheet name="2.Kalkulator za izračun kredita" sheetId="1" r:id="rId2"/>
    <sheet name="3.Infor. izračun prispevka v RS" sheetId="3" r:id="rId3"/>
  </sheets>
  <definedNames>
    <definedName name="DatumPlačila">DATE(YEAR(ZačetniDatumPosojila),MONTH(ZačetniDatumPosojila)+ŠtevilkaObroka,DAY(ZačetniDatumPosojila))</definedName>
    <definedName name="DobaPosojila">'2.Kalkulator za izračun kredita'!$D$10</definedName>
    <definedName name="Glavnica">-PPMT(ObrestnaMera/12,ŠtevilkaObroka,ŠteviloObrokov,ZnesekPosojila)</definedName>
    <definedName name="KončnoStanje">-FV(ObrestnaMera/12,ŠtevilkaObroka,-MesečniObrok,ZnesekPosojila)</definedName>
    <definedName name="MesečniObrok">-PMT(ObrestnaMera/12,ŠteviloObrokov,ZnesekPosojila)</definedName>
    <definedName name="NaslovStolpca1">Posojilo[[#Headers],[Št. pl.]]</definedName>
    <definedName name="NeodplačanoPosojilo">IF(ŠtevilkaObroka&lt;=ŠteviloObrokov,1,0)</definedName>
    <definedName name="ObmočjeTiskanja_NASTAVLJENO">OFFSET('2.Kalkulator za izračun kredita'!$B$5,,,ZadnjaVrstica,ZadnjiStolpec)</definedName>
    <definedName name="ObrestnaMera">'2.Kalkulator za izračun kredita'!$D$9</definedName>
    <definedName name="OdobrenoPosojilo">IF(ZnesekPosojila*ObrestnaMera*DobaPosojila*ZačetniDatumPosojila&gt;0,1,0)</definedName>
    <definedName name="_xlnm.Print_Area" localSheetId="0">'1. Finančni podatki o naložbi'!$A$1:$C$80</definedName>
    <definedName name="_xlnm.Print_Area" localSheetId="1">'2.Kalkulator za izračun kredita'!$A:$I</definedName>
    <definedName name="Skupne_Obresti">'2.Kalkulator za izračun kredita'!$D$16</definedName>
    <definedName name="SkupniStroškiPosojila">'2.Kalkulator za izračun kredita'!$D$17</definedName>
    <definedName name="ŠtevilkaObroka">ROW()-VrsticaZGlavo</definedName>
    <definedName name="ŠteviloObrokov">'2.Kalkulator za izračun kredita'!$D$15</definedName>
    <definedName name="_xlnm.Print_Titles" localSheetId="1">'2.Kalkulator za izračun kredita'!$19:$19</definedName>
    <definedName name="VrednostPosojila">-FV(ObrestnaMera/12,ŠtevilkaObroka-1,-MesečniObrok,ZnesekPosojila)</definedName>
    <definedName name="VrsticaZGlavo">ROW('2.Kalkulator za izračun kredita'!$19:$19)</definedName>
    <definedName name="ZačetniDatumPosojila">'2.Kalkulator za izračun kredita'!$D$11</definedName>
    <definedName name="ZadnjaVrstica">MATCH(9.99E+307,'2.Kalkulator za izračun kredita'!$B:$B)</definedName>
    <definedName name="ZadnjiStolpec">COUNTA('2.Kalkulator za izračun kredita'!$19:$19)</definedName>
    <definedName name="ZnesekObresti">-IPMT(ObrestnaMera/12,ŠtevilkaObroka,ŠteviloObrokov,ZnesekPosojila)</definedName>
    <definedName name="ZnesekPosojila">'2.Kalkulator za izračun kredita'!$D$8</definedName>
  </definedNames>
  <calcPr calcId="191029"/>
  <pivotCaches>
    <pivotCache cacheId="0" r:id="rId4"/>
  </pivotCaches>
</workbook>
</file>

<file path=xl/calcChain.xml><?xml version="1.0" encoding="utf-8"?>
<calcChain xmlns="http://schemas.openxmlformats.org/spreadsheetml/2006/main">
  <c r="E9" i="3" l="1"/>
  <c r="E10" i="3"/>
  <c r="E11" i="3"/>
  <c r="E12" i="3"/>
  <c r="E13" i="3"/>
  <c r="E14" i="3"/>
  <c r="E15" i="3"/>
  <c r="E16" i="3"/>
  <c r="E17" i="3"/>
  <c r="E18" i="3"/>
  <c r="E19" i="3"/>
  <c r="E20" i="3"/>
  <c r="E21" i="3"/>
  <c r="E22" i="3"/>
  <c r="E23" i="3"/>
  <c r="E24" i="3"/>
  <c r="E25" i="3"/>
  <c r="E26" i="3"/>
  <c r="E27" i="3"/>
  <c r="E28" i="3"/>
  <c r="E29" i="3"/>
  <c r="E30" i="3"/>
  <c r="D9" i="3"/>
  <c r="D10" i="3"/>
  <c r="D11" i="3"/>
  <c r="D12" i="3"/>
  <c r="D13" i="3"/>
  <c r="D14" i="3"/>
  <c r="D15" i="3"/>
  <c r="D16" i="3"/>
  <c r="D17" i="3"/>
  <c r="D18" i="3"/>
  <c r="D19" i="3"/>
  <c r="D20" i="3"/>
  <c r="D21" i="3"/>
  <c r="D22" i="3"/>
  <c r="D23" i="3"/>
  <c r="D24" i="3"/>
  <c r="D25" i="3"/>
  <c r="D26" i="3"/>
  <c r="D27" i="3"/>
  <c r="D28" i="3"/>
  <c r="D29" i="3"/>
  <c r="D30" i="3"/>
  <c r="D8" i="3"/>
  <c r="E8" i="3"/>
  <c r="B75" i="2" l="1"/>
  <c r="B61" i="2"/>
  <c r="D9" i="1" l="1"/>
  <c r="B18" i="2" l="1"/>
  <c r="C31" i="3"/>
  <c r="B35" i="2" s="1"/>
  <c r="D11" i="1"/>
  <c r="B66" i="2"/>
  <c r="B19" i="2"/>
  <c r="B64" i="2" l="1"/>
  <c r="B65" i="2" s="1"/>
  <c r="B59" i="2"/>
  <c r="B26" i="2"/>
  <c r="B28" i="2" s="1"/>
  <c r="B46" i="2" l="1"/>
  <c r="B45" i="2"/>
  <c r="B54" i="2"/>
  <c r="B63" i="2" l="1"/>
  <c r="B69" i="2" s="1"/>
  <c r="B67" i="2"/>
  <c r="B56" i="2"/>
  <c r="B58" i="2" s="1"/>
  <c r="B57" i="2"/>
  <c r="B68" i="2" l="1"/>
  <c r="B72" i="2" s="1"/>
  <c r="B70" i="2"/>
  <c r="D15" i="1"/>
  <c r="B71" i="2" l="1"/>
  <c r="B20" i="2"/>
  <c r="B73" i="2"/>
  <c r="H20" i="1"/>
  <c r="H24" i="1"/>
  <c r="H28" i="1"/>
  <c r="H32" i="1"/>
  <c r="H36" i="1"/>
  <c r="H40" i="1"/>
  <c r="H44" i="1"/>
  <c r="H48" i="1"/>
  <c r="H52" i="1"/>
  <c r="H56" i="1"/>
  <c r="H60" i="1"/>
  <c r="H64" i="1"/>
  <c r="H68" i="1"/>
  <c r="H72" i="1"/>
  <c r="H76" i="1"/>
  <c r="H80" i="1"/>
  <c r="H84" i="1"/>
  <c r="H88" i="1"/>
  <c r="H92" i="1"/>
  <c r="H96" i="1"/>
  <c r="H100" i="1"/>
  <c r="H104" i="1"/>
  <c r="H108" i="1"/>
  <c r="H112" i="1"/>
  <c r="H116" i="1"/>
  <c r="H120" i="1"/>
  <c r="H124" i="1"/>
  <c r="H128" i="1"/>
  <c r="H132" i="1"/>
  <c r="H136" i="1"/>
  <c r="H140" i="1"/>
  <c r="H144" i="1"/>
  <c r="H148" i="1"/>
  <c r="H152" i="1"/>
  <c r="H156" i="1"/>
  <c r="H160" i="1"/>
  <c r="H164" i="1"/>
  <c r="H168" i="1"/>
  <c r="H172" i="1"/>
  <c r="H176" i="1"/>
  <c r="H180" i="1"/>
  <c r="H184" i="1"/>
  <c r="H188" i="1"/>
  <c r="H192" i="1"/>
  <c r="H196" i="1"/>
  <c r="H200" i="1"/>
  <c r="H204" i="1"/>
  <c r="H208" i="1"/>
  <c r="H212" i="1"/>
  <c r="H216" i="1"/>
  <c r="H220" i="1"/>
  <c r="H224" i="1"/>
  <c r="H228" i="1"/>
  <c r="H232" i="1"/>
  <c r="H236" i="1"/>
  <c r="H240" i="1"/>
  <c r="H244" i="1"/>
  <c r="H248" i="1"/>
  <c r="H252" i="1"/>
  <c r="H256" i="1"/>
  <c r="H260" i="1"/>
  <c r="H264" i="1"/>
  <c r="H268" i="1"/>
  <c r="H21" i="1"/>
  <c r="H25" i="1"/>
  <c r="H29" i="1"/>
  <c r="H33" i="1"/>
  <c r="H37" i="1"/>
  <c r="H41" i="1"/>
  <c r="H45" i="1"/>
  <c r="H49" i="1"/>
  <c r="H53" i="1"/>
  <c r="H57" i="1"/>
  <c r="H61" i="1"/>
  <c r="H65" i="1"/>
  <c r="H69" i="1"/>
  <c r="H73" i="1"/>
  <c r="H77" i="1"/>
  <c r="H81" i="1"/>
  <c r="H85" i="1"/>
  <c r="H89" i="1"/>
  <c r="H93" i="1"/>
  <c r="H97" i="1"/>
  <c r="H101" i="1"/>
  <c r="H105" i="1"/>
  <c r="H109" i="1"/>
  <c r="H113" i="1"/>
  <c r="H117" i="1"/>
  <c r="H121" i="1"/>
  <c r="H125" i="1"/>
  <c r="H129" i="1"/>
  <c r="H133" i="1"/>
  <c r="H137" i="1"/>
  <c r="H141" i="1"/>
  <c r="H145" i="1"/>
  <c r="H149" i="1"/>
  <c r="H153" i="1"/>
  <c r="H157" i="1"/>
  <c r="H161" i="1"/>
  <c r="H165" i="1"/>
  <c r="H169" i="1"/>
  <c r="H173" i="1"/>
  <c r="H177" i="1"/>
  <c r="H181" i="1"/>
  <c r="H185" i="1"/>
  <c r="H189" i="1"/>
  <c r="H193" i="1"/>
  <c r="H197" i="1"/>
  <c r="H201" i="1"/>
  <c r="H205" i="1"/>
  <c r="H209" i="1"/>
  <c r="H213" i="1"/>
  <c r="H217" i="1"/>
  <c r="H221" i="1"/>
  <c r="H225" i="1"/>
  <c r="H229" i="1"/>
  <c r="H233" i="1"/>
  <c r="H237" i="1"/>
  <c r="H241" i="1"/>
  <c r="H245" i="1"/>
  <c r="H249" i="1"/>
  <c r="H253" i="1"/>
  <c r="H257" i="1"/>
  <c r="H261" i="1"/>
  <c r="H265" i="1"/>
  <c r="H269" i="1"/>
  <c r="H273" i="1"/>
  <c r="H22" i="1"/>
  <c r="H26" i="1"/>
  <c r="H30" i="1"/>
  <c r="H34" i="1"/>
  <c r="H38" i="1"/>
  <c r="H42" i="1"/>
  <c r="H46" i="1"/>
  <c r="H50" i="1"/>
  <c r="H54" i="1"/>
  <c r="H58" i="1"/>
  <c r="H62" i="1"/>
  <c r="H66" i="1"/>
  <c r="H70" i="1"/>
  <c r="H74" i="1"/>
  <c r="H78" i="1"/>
  <c r="H82" i="1"/>
  <c r="H86" i="1"/>
  <c r="H90" i="1"/>
  <c r="H94" i="1"/>
  <c r="H98" i="1"/>
  <c r="H102" i="1"/>
  <c r="H106" i="1"/>
  <c r="H110" i="1"/>
  <c r="H114" i="1"/>
  <c r="H118" i="1"/>
  <c r="H122" i="1"/>
  <c r="H126" i="1"/>
  <c r="H130" i="1"/>
  <c r="H134" i="1"/>
  <c r="H138" i="1"/>
  <c r="H142" i="1"/>
  <c r="H146" i="1"/>
  <c r="H150" i="1"/>
  <c r="H154" i="1"/>
  <c r="H158" i="1"/>
  <c r="H162" i="1"/>
  <c r="H166" i="1"/>
  <c r="H170" i="1"/>
  <c r="H174" i="1"/>
  <c r="H178" i="1"/>
  <c r="H182" i="1"/>
  <c r="H186" i="1"/>
  <c r="H190" i="1"/>
  <c r="H194" i="1"/>
  <c r="H198" i="1"/>
  <c r="H202" i="1"/>
  <c r="H206" i="1"/>
  <c r="H210" i="1"/>
  <c r="H214" i="1"/>
  <c r="H218" i="1"/>
  <c r="H222" i="1"/>
  <c r="H226" i="1"/>
  <c r="H230" i="1"/>
  <c r="H234" i="1"/>
  <c r="H238" i="1"/>
  <c r="H242" i="1"/>
  <c r="H246" i="1"/>
  <c r="H250" i="1"/>
  <c r="H254" i="1"/>
  <c r="H258" i="1"/>
  <c r="H262" i="1"/>
  <c r="H266" i="1"/>
  <c r="H270" i="1"/>
  <c r="H274" i="1"/>
  <c r="H278" i="1"/>
  <c r="H282" i="1"/>
  <c r="H286" i="1"/>
  <c r="H290" i="1"/>
  <c r="H294" i="1"/>
  <c r="H298" i="1"/>
  <c r="H302" i="1"/>
  <c r="H306" i="1"/>
  <c r="H310" i="1"/>
  <c r="H314" i="1"/>
  <c r="H318" i="1"/>
  <c r="H322" i="1"/>
  <c r="H326" i="1"/>
  <c r="H330" i="1"/>
  <c r="H334" i="1"/>
  <c r="H338" i="1"/>
  <c r="H342" i="1"/>
  <c r="H346" i="1"/>
  <c r="H350" i="1"/>
  <c r="H354" i="1"/>
  <c r="H358" i="1"/>
  <c r="H23" i="1"/>
  <c r="H39" i="1"/>
  <c r="H55" i="1"/>
  <c r="H71" i="1"/>
  <c r="H87" i="1"/>
  <c r="H103" i="1"/>
  <c r="H119" i="1"/>
  <c r="H135" i="1"/>
  <c r="H151" i="1"/>
  <c r="H167" i="1"/>
  <c r="H183" i="1"/>
  <c r="H199" i="1"/>
  <c r="H215" i="1"/>
  <c r="H231" i="1"/>
  <c r="H247" i="1"/>
  <c r="H263" i="1"/>
  <c r="H275" i="1"/>
  <c r="H280" i="1"/>
  <c r="H285" i="1"/>
  <c r="H291" i="1"/>
  <c r="H296" i="1"/>
  <c r="H301" i="1"/>
  <c r="H307" i="1"/>
  <c r="H312" i="1"/>
  <c r="H317" i="1"/>
  <c r="H323" i="1"/>
  <c r="H328" i="1"/>
  <c r="H333" i="1"/>
  <c r="H339" i="1"/>
  <c r="H344" i="1"/>
  <c r="H349" i="1"/>
  <c r="H355" i="1"/>
  <c r="H360" i="1"/>
  <c r="H364" i="1"/>
  <c r="H368" i="1"/>
  <c r="H372" i="1"/>
  <c r="H376" i="1"/>
  <c r="H31" i="1"/>
  <c r="H79" i="1"/>
  <c r="H111" i="1"/>
  <c r="H143" i="1"/>
  <c r="H175" i="1"/>
  <c r="H191" i="1"/>
  <c r="H239" i="1"/>
  <c r="H271" i="1"/>
  <c r="H283" i="1"/>
  <c r="H293" i="1"/>
  <c r="H304" i="1"/>
  <c r="H315" i="1"/>
  <c r="H325" i="1"/>
  <c r="H336" i="1"/>
  <c r="H347" i="1"/>
  <c r="H357" i="1"/>
  <c r="H366" i="1"/>
  <c r="H374" i="1"/>
  <c r="H35" i="1"/>
  <c r="H67" i="1"/>
  <c r="H99" i="1"/>
  <c r="H131" i="1"/>
  <c r="H163" i="1"/>
  <c r="H195" i="1"/>
  <c r="H227" i="1"/>
  <c r="H259" i="1"/>
  <c r="H279" i="1"/>
  <c r="H289" i="1"/>
  <c r="H300" i="1"/>
  <c r="H311" i="1"/>
  <c r="H321" i="1"/>
  <c r="H332" i="1"/>
  <c r="H343" i="1"/>
  <c r="H353" i="1"/>
  <c r="H363" i="1"/>
  <c r="H371" i="1"/>
  <c r="H379" i="1"/>
  <c r="H27" i="1"/>
  <c r="H43" i="1"/>
  <c r="H59" i="1"/>
  <c r="H75" i="1"/>
  <c r="H91" i="1"/>
  <c r="H107" i="1"/>
  <c r="H123" i="1"/>
  <c r="H139" i="1"/>
  <c r="H155" i="1"/>
  <c r="H171" i="1"/>
  <c r="H187" i="1"/>
  <c r="H203" i="1"/>
  <c r="H219" i="1"/>
  <c r="H235" i="1"/>
  <c r="H251" i="1"/>
  <c r="H267" i="1"/>
  <c r="H276" i="1"/>
  <c r="H281" i="1"/>
  <c r="H287" i="1"/>
  <c r="H292" i="1"/>
  <c r="H297" i="1"/>
  <c r="H303" i="1"/>
  <c r="H308" i="1"/>
  <c r="H313" i="1"/>
  <c r="H319" i="1"/>
  <c r="H324" i="1"/>
  <c r="H329" i="1"/>
  <c r="H335" i="1"/>
  <c r="H340" i="1"/>
  <c r="H345" i="1"/>
  <c r="H351" i="1"/>
  <c r="H356" i="1"/>
  <c r="H361" i="1"/>
  <c r="H365" i="1"/>
  <c r="H369" i="1"/>
  <c r="H373" i="1"/>
  <c r="H377" i="1"/>
  <c r="H47" i="1"/>
  <c r="H63" i="1"/>
  <c r="H95" i="1"/>
  <c r="H127" i="1"/>
  <c r="H159" i="1"/>
  <c r="H207" i="1"/>
  <c r="H223" i="1"/>
  <c r="H255" i="1"/>
  <c r="H277" i="1"/>
  <c r="H288" i="1"/>
  <c r="H299" i="1"/>
  <c r="H309" i="1"/>
  <c r="H320" i="1"/>
  <c r="H331" i="1"/>
  <c r="H341" i="1"/>
  <c r="H352" i="1"/>
  <c r="H362" i="1"/>
  <c r="H370" i="1"/>
  <c r="H378" i="1"/>
  <c r="H51" i="1"/>
  <c r="H83" i="1"/>
  <c r="H115" i="1"/>
  <c r="H147" i="1"/>
  <c r="H179" i="1"/>
  <c r="H211" i="1"/>
  <c r="H243" i="1"/>
  <c r="H272" i="1"/>
  <c r="H284" i="1"/>
  <c r="H295" i="1"/>
  <c r="H305" i="1"/>
  <c r="H316" i="1"/>
  <c r="H327" i="1"/>
  <c r="H337" i="1"/>
  <c r="H348" i="1"/>
  <c r="H359" i="1"/>
  <c r="H367" i="1"/>
  <c r="H375" i="1"/>
  <c r="G20" i="1"/>
  <c r="G24" i="1"/>
  <c r="G28" i="1"/>
  <c r="G32" i="1"/>
  <c r="G36" i="1"/>
  <c r="G40" i="1"/>
  <c r="G44" i="1"/>
  <c r="G48" i="1"/>
  <c r="G52" i="1"/>
  <c r="G56" i="1"/>
  <c r="G60" i="1"/>
  <c r="G64" i="1"/>
  <c r="G68" i="1"/>
  <c r="G72" i="1"/>
  <c r="G76" i="1"/>
  <c r="G80" i="1"/>
  <c r="G84" i="1"/>
  <c r="G88" i="1"/>
  <c r="G92" i="1"/>
  <c r="G96" i="1"/>
  <c r="G100" i="1"/>
  <c r="G104" i="1"/>
  <c r="G108" i="1"/>
  <c r="G112" i="1"/>
  <c r="G116" i="1"/>
  <c r="G120" i="1"/>
  <c r="G124" i="1"/>
  <c r="G128" i="1"/>
  <c r="G132" i="1"/>
  <c r="G136" i="1"/>
  <c r="G140" i="1"/>
  <c r="G144" i="1"/>
  <c r="G148" i="1"/>
  <c r="G152" i="1"/>
  <c r="G156" i="1"/>
  <c r="G160" i="1"/>
  <c r="G164" i="1"/>
  <c r="G168" i="1"/>
  <c r="G172" i="1"/>
  <c r="G176" i="1"/>
  <c r="G180" i="1"/>
  <c r="G184" i="1"/>
  <c r="G188" i="1"/>
  <c r="G192" i="1"/>
  <c r="G196" i="1"/>
  <c r="G200" i="1"/>
  <c r="G204" i="1"/>
  <c r="G208" i="1"/>
  <c r="G212" i="1"/>
  <c r="G216" i="1"/>
  <c r="G220" i="1"/>
  <c r="G224" i="1"/>
  <c r="G228" i="1"/>
  <c r="G232" i="1"/>
  <c r="G236" i="1"/>
  <c r="G240" i="1"/>
  <c r="G244" i="1"/>
  <c r="G248" i="1"/>
  <c r="G252" i="1"/>
  <c r="G256" i="1"/>
  <c r="G260" i="1"/>
  <c r="G264" i="1"/>
  <c r="G268" i="1"/>
  <c r="G21" i="1"/>
  <c r="G25" i="1"/>
  <c r="G29" i="1"/>
  <c r="G33" i="1"/>
  <c r="G37" i="1"/>
  <c r="G41" i="1"/>
  <c r="G45" i="1"/>
  <c r="G49" i="1"/>
  <c r="G53" i="1"/>
  <c r="G57" i="1"/>
  <c r="G61" i="1"/>
  <c r="G65" i="1"/>
  <c r="G69" i="1"/>
  <c r="G73" i="1"/>
  <c r="G77" i="1"/>
  <c r="G81" i="1"/>
  <c r="G85" i="1"/>
  <c r="G89" i="1"/>
  <c r="G93" i="1"/>
  <c r="G97" i="1"/>
  <c r="G101" i="1"/>
  <c r="G105" i="1"/>
  <c r="G109" i="1"/>
  <c r="G113" i="1"/>
  <c r="G117" i="1"/>
  <c r="G121" i="1"/>
  <c r="G125" i="1"/>
  <c r="G129" i="1"/>
  <c r="G133" i="1"/>
  <c r="G137" i="1"/>
  <c r="G141" i="1"/>
  <c r="G145" i="1"/>
  <c r="G149" i="1"/>
  <c r="G153" i="1"/>
  <c r="G157" i="1"/>
  <c r="G161" i="1"/>
  <c r="G165" i="1"/>
  <c r="G169" i="1"/>
  <c r="G173" i="1"/>
  <c r="G177" i="1"/>
  <c r="G181" i="1"/>
  <c r="G185" i="1"/>
  <c r="G189" i="1"/>
  <c r="G193" i="1"/>
  <c r="G197" i="1"/>
  <c r="G201" i="1"/>
  <c r="G205" i="1"/>
  <c r="G209" i="1"/>
  <c r="G213" i="1"/>
  <c r="G217" i="1"/>
  <c r="G221" i="1"/>
  <c r="G225" i="1"/>
  <c r="G229" i="1"/>
  <c r="G233" i="1"/>
  <c r="G237" i="1"/>
  <c r="G241" i="1"/>
  <c r="G245" i="1"/>
  <c r="G249" i="1"/>
  <c r="G253" i="1"/>
  <c r="G257" i="1"/>
  <c r="G261" i="1"/>
  <c r="G265" i="1"/>
  <c r="G269" i="1"/>
  <c r="G273" i="1"/>
  <c r="G277" i="1"/>
  <c r="G281" i="1"/>
  <c r="G22" i="1"/>
  <c r="G26" i="1"/>
  <c r="G30" i="1"/>
  <c r="G34" i="1"/>
  <c r="G38" i="1"/>
  <c r="G42" i="1"/>
  <c r="G46" i="1"/>
  <c r="G50" i="1"/>
  <c r="G54" i="1"/>
  <c r="G58" i="1"/>
  <c r="G62" i="1"/>
  <c r="G66" i="1"/>
  <c r="G70" i="1"/>
  <c r="G74" i="1"/>
  <c r="G78" i="1"/>
  <c r="G82" i="1"/>
  <c r="G86" i="1"/>
  <c r="G90" i="1"/>
  <c r="G94" i="1"/>
  <c r="G98" i="1"/>
  <c r="G102" i="1"/>
  <c r="G106" i="1"/>
  <c r="G110" i="1"/>
  <c r="G114" i="1"/>
  <c r="G118" i="1"/>
  <c r="G122" i="1"/>
  <c r="G126" i="1"/>
  <c r="G130" i="1"/>
  <c r="G134" i="1"/>
  <c r="G138" i="1"/>
  <c r="G142" i="1"/>
  <c r="G146" i="1"/>
  <c r="G150" i="1"/>
  <c r="G154" i="1"/>
  <c r="G158" i="1"/>
  <c r="G162" i="1"/>
  <c r="G166" i="1"/>
  <c r="G170" i="1"/>
  <c r="G174" i="1"/>
  <c r="G178" i="1"/>
  <c r="G182" i="1"/>
  <c r="G186" i="1"/>
  <c r="G190" i="1"/>
  <c r="G194" i="1"/>
  <c r="G198" i="1"/>
  <c r="G202" i="1"/>
  <c r="G206" i="1"/>
  <c r="G210" i="1"/>
  <c r="G214" i="1"/>
  <c r="G218" i="1"/>
  <c r="G222" i="1"/>
  <c r="G226" i="1"/>
  <c r="G230" i="1"/>
  <c r="G234" i="1"/>
  <c r="G238" i="1"/>
  <c r="G242" i="1"/>
  <c r="G246" i="1"/>
  <c r="G250" i="1"/>
  <c r="G254" i="1"/>
  <c r="G258" i="1"/>
  <c r="G262" i="1"/>
  <c r="G266" i="1"/>
  <c r="G270" i="1"/>
  <c r="G274" i="1"/>
  <c r="G278" i="1"/>
  <c r="G282" i="1"/>
  <c r="G286" i="1"/>
  <c r="G290" i="1"/>
  <c r="G294" i="1"/>
  <c r="G298" i="1"/>
  <c r="G302" i="1"/>
  <c r="G306" i="1"/>
  <c r="G310" i="1"/>
  <c r="G314" i="1"/>
  <c r="G318" i="1"/>
  <c r="G322" i="1"/>
  <c r="G326" i="1"/>
  <c r="G330" i="1"/>
  <c r="G334" i="1"/>
  <c r="G338" i="1"/>
  <c r="G342" i="1"/>
  <c r="G346" i="1"/>
  <c r="G350" i="1"/>
  <c r="G354" i="1"/>
  <c r="G358" i="1"/>
  <c r="G23" i="1"/>
  <c r="G39" i="1"/>
  <c r="G55" i="1"/>
  <c r="G71" i="1"/>
  <c r="G87" i="1"/>
  <c r="G103" i="1"/>
  <c r="G119" i="1"/>
  <c r="G135" i="1"/>
  <c r="G151" i="1"/>
  <c r="G167" i="1"/>
  <c r="G183" i="1"/>
  <c r="G199" i="1"/>
  <c r="G215" i="1"/>
  <c r="G231" i="1"/>
  <c r="G247" i="1"/>
  <c r="G263" i="1"/>
  <c r="G275" i="1"/>
  <c r="G283" i="1"/>
  <c r="G288" i="1"/>
  <c r="G293" i="1"/>
  <c r="G299" i="1"/>
  <c r="G304" i="1"/>
  <c r="G309" i="1"/>
  <c r="G315" i="1"/>
  <c r="G320" i="1"/>
  <c r="G325" i="1"/>
  <c r="G331" i="1"/>
  <c r="G336" i="1"/>
  <c r="G341" i="1"/>
  <c r="G347" i="1"/>
  <c r="G352" i="1"/>
  <c r="G357" i="1"/>
  <c r="G362" i="1"/>
  <c r="G366" i="1"/>
  <c r="G370" i="1"/>
  <c r="G374" i="1"/>
  <c r="G378" i="1"/>
  <c r="G353" i="1"/>
  <c r="G359" i="1"/>
  <c r="G367" i="1"/>
  <c r="G375" i="1"/>
  <c r="G379" i="1"/>
  <c r="G47" i="1"/>
  <c r="G79" i="1"/>
  <c r="G111" i="1"/>
  <c r="G127" i="1"/>
  <c r="G159" i="1"/>
  <c r="G175" i="1"/>
  <c r="G207" i="1"/>
  <c r="G239" i="1"/>
  <c r="G271" i="1"/>
  <c r="G279" i="1"/>
  <c r="G291" i="1"/>
  <c r="G301" i="1"/>
  <c r="G307" i="1"/>
  <c r="G317" i="1"/>
  <c r="G328" i="1"/>
  <c r="G333" i="1"/>
  <c r="G344" i="1"/>
  <c r="G355" i="1"/>
  <c r="G360" i="1"/>
  <c r="G368" i="1"/>
  <c r="G372" i="1"/>
  <c r="G35" i="1"/>
  <c r="G67" i="1"/>
  <c r="G83" i="1"/>
  <c r="G115" i="1"/>
  <c r="G147" i="1"/>
  <c r="G179" i="1"/>
  <c r="G195" i="1"/>
  <c r="G227" i="1"/>
  <c r="G243" i="1"/>
  <c r="G272" i="1"/>
  <c r="G280" i="1"/>
  <c r="G292" i="1"/>
  <c r="G303" i="1"/>
  <c r="G308" i="1"/>
  <c r="G319" i="1"/>
  <c r="G329" i="1"/>
  <c r="G340" i="1"/>
  <c r="G345" i="1"/>
  <c r="G356" i="1"/>
  <c r="G365" i="1"/>
  <c r="G369" i="1"/>
  <c r="G377" i="1"/>
  <c r="G27" i="1"/>
  <c r="G43" i="1"/>
  <c r="G59" i="1"/>
  <c r="G75" i="1"/>
  <c r="G91" i="1"/>
  <c r="G107" i="1"/>
  <c r="G123" i="1"/>
  <c r="G139" i="1"/>
  <c r="G155" i="1"/>
  <c r="G171" i="1"/>
  <c r="G187" i="1"/>
  <c r="G203" i="1"/>
  <c r="G219" i="1"/>
  <c r="G235" i="1"/>
  <c r="G251" i="1"/>
  <c r="G267" i="1"/>
  <c r="G276" i="1"/>
  <c r="G284" i="1"/>
  <c r="G289" i="1"/>
  <c r="G295" i="1"/>
  <c r="G300" i="1"/>
  <c r="G305" i="1"/>
  <c r="G311" i="1"/>
  <c r="G316" i="1"/>
  <c r="G321" i="1"/>
  <c r="G327" i="1"/>
  <c r="G332" i="1"/>
  <c r="G337" i="1"/>
  <c r="G343" i="1"/>
  <c r="G348" i="1"/>
  <c r="G363" i="1"/>
  <c r="G371" i="1"/>
  <c r="G31" i="1"/>
  <c r="G63" i="1"/>
  <c r="G95" i="1"/>
  <c r="G143" i="1"/>
  <c r="G191" i="1"/>
  <c r="G223" i="1"/>
  <c r="G255" i="1"/>
  <c r="G285" i="1"/>
  <c r="G296" i="1"/>
  <c r="G312" i="1"/>
  <c r="G323" i="1"/>
  <c r="G339" i="1"/>
  <c r="G349" i="1"/>
  <c r="G364" i="1"/>
  <c r="G376" i="1"/>
  <c r="G51" i="1"/>
  <c r="G99" i="1"/>
  <c r="G131" i="1"/>
  <c r="G163" i="1"/>
  <c r="G211" i="1"/>
  <c r="G259" i="1"/>
  <c r="G287" i="1"/>
  <c r="G297" i="1"/>
  <c r="G313" i="1"/>
  <c r="G324" i="1"/>
  <c r="G335" i="1"/>
  <c r="G351" i="1"/>
  <c r="G361" i="1"/>
  <c r="G373" i="1"/>
  <c r="F20" i="1"/>
  <c r="F24" i="1"/>
  <c r="F28" i="1"/>
  <c r="F32" i="1"/>
  <c r="F36" i="1"/>
  <c r="F40" i="1"/>
  <c r="F44" i="1"/>
  <c r="F48" i="1"/>
  <c r="F52" i="1"/>
  <c r="F56" i="1"/>
  <c r="F60" i="1"/>
  <c r="F64" i="1"/>
  <c r="F68" i="1"/>
  <c r="F72" i="1"/>
  <c r="F76" i="1"/>
  <c r="F80" i="1"/>
  <c r="F84" i="1"/>
  <c r="F88" i="1"/>
  <c r="F92" i="1"/>
  <c r="F96" i="1"/>
  <c r="F100" i="1"/>
  <c r="F104" i="1"/>
  <c r="F108" i="1"/>
  <c r="F112" i="1"/>
  <c r="F116" i="1"/>
  <c r="F120" i="1"/>
  <c r="F124" i="1"/>
  <c r="F128" i="1"/>
  <c r="F132" i="1"/>
  <c r="F136" i="1"/>
  <c r="F140" i="1"/>
  <c r="F144" i="1"/>
  <c r="F148" i="1"/>
  <c r="F152" i="1"/>
  <c r="F156" i="1"/>
  <c r="F160" i="1"/>
  <c r="F164" i="1"/>
  <c r="F168" i="1"/>
  <c r="F172" i="1"/>
  <c r="F176" i="1"/>
  <c r="F180" i="1"/>
  <c r="F184" i="1"/>
  <c r="F188" i="1"/>
  <c r="F192" i="1"/>
  <c r="F196" i="1"/>
  <c r="F200" i="1"/>
  <c r="F204" i="1"/>
  <c r="F208" i="1"/>
  <c r="F212" i="1"/>
  <c r="F216" i="1"/>
  <c r="F220" i="1"/>
  <c r="F224" i="1"/>
  <c r="F228" i="1"/>
  <c r="F232" i="1"/>
  <c r="F236" i="1"/>
  <c r="F240" i="1"/>
  <c r="F244" i="1"/>
  <c r="F248" i="1"/>
  <c r="F252" i="1"/>
  <c r="F256" i="1"/>
  <c r="F260" i="1"/>
  <c r="F264" i="1"/>
  <c r="F268" i="1"/>
  <c r="F272" i="1"/>
  <c r="F276" i="1"/>
  <c r="F280" i="1"/>
  <c r="F284" i="1"/>
  <c r="F288" i="1"/>
  <c r="F292" i="1"/>
  <c r="F296" i="1"/>
  <c r="F300" i="1"/>
  <c r="F304" i="1"/>
  <c r="F308" i="1"/>
  <c r="F312" i="1"/>
  <c r="F316" i="1"/>
  <c r="F320" i="1"/>
  <c r="F324" i="1"/>
  <c r="F328" i="1"/>
  <c r="F332" i="1"/>
  <c r="F336" i="1"/>
  <c r="F340" i="1"/>
  <c r="F344" i="1"/>
  <c r="F348" i="1"/>
  <c r="F21" i="1"/>
  <c r="F25" i="1"/>
  <c r="F29" i="1"/>
  <c r="F33" i="1"/>
  <c r="F37" i="1"/>
  <c r="F41" i="1"/>
  <c r="F45" i="1"/>
  <c r="F49" i="1"/>
  <c r="F53" i="1"/>
  <c r="F57" i="1"/>
  <c r="F61" i="1"/>
  <c r="F65" i="1"/>
  <c r="F69" i="1"/>
  <c r="F73" i="1"/>
  <c r="F77" i="1"/>
  <c r="F81" i="1"/>
  <c r="F85" i="1"/>
  <c r="F89" i="1"/>
  <c r="F93" i="1"/>
  <c r="F97" i="1"/>
  <c r="F101" i="1"/>
  <c r="F105" i="1"/>
  <c r="F109" i="1"/>
  <c r="F113" i="1"/>
  <c r="F117" i="1"/>
  <c r="F121" i="1"/>
  <c r="F125" i="1"/>
  <c r="F129" i="1"/>
  <c r="F133" i="1"/>
  <c r="F137" i="1"/>
  <c r="F141" i="1"/>
  <c r="F145" i="1"/>
  <c r="F149" i="1"/>
  <c r="F153" i="1"/>
  <c r="F157" i="1"/>
  <c r="F161" i="1"/>
  <c r="F165" i="1"/>
  <c r="F169" i="1"/>
  <c r="F173" i="1"/>
  <c r="F177" i="1"/>
  <c r="F181" i="1"/>
  <c r="F185" i="1"/>
  <c r="F189" i="1"/>
  <c r="F193" i="1"/>
  <c r="F197" i="1"/>
  <c r="F201" i="1"/>
  <c r="F205" i="1"/>
  <c r="F209" i="1"/>
  <c r="F213" i="1"/>
  <c r="F217" i="1"/>
  <c r="F221" i="1"/>
  <c r="F225" i="1"/>
  <c r="F229" i="1"/>
  <c r="F233" i="1"/>
  <c r="F237" i="1"/>
  <c r="F241" i="1"/>
  <c r="F245" i="1"/>
  <c r="F249" i="1"/>
  <c r="F253" i="1"/>
  <c r="F257" i="1"/>
  <c r="F261" i="1"/>
  <c r="F265" i="1"/>
  <c r="F269" i="1"/>
  <c r="F273" i="1"/>
  <c r="F277" i="1"/>
  <c r="F281" i="1"/>
  <c r="F285" i="1"/>
  <c r="F289" i="1"/>
  <c r="F293" i="1"/>
  <c r="F297" i="1"/>
  <c r="F301" i="1"/>
  <c r="F305" i="1"/>
  <c r="F309" i="1"/>
  <c r="F313" i="1"/>
  <c r="F317" i="1"/>
  <c r="F321" i="1"/>
  <c r="F325" i="1"/>
  <c r="F329" i="1"/>
  <c r="F333" i="1"/>
  <c r="F337" i="1"/>
  <c r="F341" i="1"/>
  <c r="F345" i="1"/>
  <c r="F349" i="1"/>
  <c r="F353" i="1"/>
  <c r="F357" i="1"/>
  <c r="F22" i="1"/>
  <c r="F26" i="1"/>
  <c r="F30" i="1"/>
  <c r="F34" i="1"/>
  <c r="F38" i="1"/>
  <c r="F42" i="1"/>
  <c r="F46" i="1"/>
  <c r="F50" i="1"/>
  <c r="F54" i="1"/>
  <c r="F58" i="1"/>
  <c r="F62" i="1"/>
  <c r="F66" i="1"/>
  <c r="F70" i="1"/>
  <c r="F74" i="1"/>
  <c r="F78" i="1"/>
  <c r="F82" i="1"/>
  <c r="F86" i="1"/>
  <c r="F90" i="1"/>
  <c r="F94" i="1"/>
  <c r="F98" i="1"/>
  <c r="F102" i="1"/>
  <c r="F106" i="1"/>
  <c r="F110" i="1"/>
  <c r="F114" i="1"/>
  <c r="F118" i="1"/>
  <c r="F122" i="1"/>
  <c r="F126" i="1"/>
  <c r="F130" i="1"/>
  <c r="F134" i="1"/>
  <c r="F138" i="1"/>
  <c r="F142" i="1"/>
  <c r="F146" i="1"/>
  <c r="F150" i="1"/>
  <c r="F154" i="1"/>
  <c r="F158" i="1"/>
  <c r="F162" i="1"/>
  <c r="F166" i="1"/>
  <c r="F170" i="1"/>
  <c r="F174" i="1"/>
  <c r="F178" i="1"/>
  <c r="F182" i="1"/>
  <c r="F186" i="1"/>
  <c r="F190" i="1"/>
  <c r="F194" i="1"/>
  <c r="F198" i="1"/>
  <c r="F202" i="1"/>
  <c r="F206" i="1"/>
  <c r="F210" i="1"/>
  <c r="F214" i="1"/>
  <c r="F218" i="1"/>
  <c r="F222" i="1"/>
  <c r="F226" i="1"/>
  <c r="F230" i="1"/>
  <c r="F234" i="1"/>
  <c r="F238" i="1"/>
  <c r="F242" i="1"/>
  <c r="F246" i="1"/>
  <c r="F250" i="1"/>
  <c r="F254" i="1"/>
  <c r="F258" i="1"/>
  <c r="F262" i="1"/>
  <c r="F266" i="1"/>
  <c r="F270" i="1"/>
  <c r="F274" i="1"/>
  <c r="F278" i="1"/>
  <c r="F282" i="1"/>
  <c r="F286" i="1"/>
  <c r="F290" i="1"/>
  <c r="F294" i="1"/>
  <c r="F298" i="1"/>
  <c r="F302" i="1"/>
  <c r="F306" i="1"/>
  <c r="F310" i="1"/>
  <c r="F314" i="1"/>
  <c r="F318" i="1"/>
  <c r="F322" i="1"/>
  <c r="F326" i="1"/>
  <c r="F330" i="1"/>
  <c r="F334" i="1"/>
  <c r="F338" i="1"/>
  <c r="F342" i="1"/>
  <c r="F346" i="1"/>
  <c r="F350" i="1"/>
  <c r="F354" i="1"/>
  <c r="F358" i="1"/>
  <c r="F23" i="1"/>
  <c r="F39" i="1"/>
  <c r="F55" i="1"/>
  <c r="F71" i="1"/>
  <c r="F87" i="1"/>
  <c r="F103" i="1"/>
  <c r="F119" i="1"/>
  <c r="F135" i="1"/>
  <c r="F151" i="1"/>
  <c r="F167" i="1"/>
  <c r="F183" i="1"/>
  <c r="F199" i="1"/>
  <c r="F215" i="1"/>
  <c r="F231" i="1"/>
  <c r="F247" i="1"/>
  <c r="F263" i="1"/>
  <c r="F279" i="1"/>
  <c r="F295" i="1"/>
  <c r="F311" i="1"/>
  <c r="F327" i="1"/>
  <c r="F343" i="1"/>
  <c r="F355" i="1"/>
  <c r="F361" i="1"/>
  <c r="F365" i="1"/>
  <c r="F369" i="1"/>
  <c r="F373" i="1"/>
  <c r="F377" i="1"/>
  <c r="F47" i="1"/>
  <c r="F95" i="1"/>
  <c r="F127" i="1"/>
  <c r="F159" i="1"/>
  <c r="F191" i="1"/>
  <c r="F223" i="1"/>
  <c r="F255" i="1"/>
  <c r="F287" i="1"/>
  <c r="F319" i="1"/>
  <c r="F351" i="1"/>
  <c r="F363" i="1"/>
  <c r="F371" i="1"/>
  <c r="F379" i="1"/>
  <c r="F51" i="1"/>
  <c r="F83" i="1"/>
  <c r="F115" i="1"/>
  <c r="F147" i="1"/>
  <c r="F179" i="1"/>
  <c r="F211" i="1"/>
  <c r="F243" i="1"/>
  <c r="F275" i="1"/>
  <c r="F307" i="1"/>
  <c r="F339" i="1"/>
  <c r="F360" i="1"/>
  <c r="F368" i="1"/>
  <c r="F376" i="1"/>
  <c r="F27" i="1"/>
  <c r="F43" i="1"/>
  <c r="F59" i="1"/>
  <c r="F75" i="1"/>
  <c r="F91" i="1"/>
  <c r="F107" i="1"/>
  <c r="F123" i="1"/>
  <c r="F139" i="1"/>
  <c r="F155" i="1"/>
  <c r="F171" i="1"/>
  <c r="F187" i="1"/>
  <c r="F203" i="1"/>
  <c r="F219" i="1"/>
  <c r="F235" i="1"/>
  <c r="F251" i="1"/>
  <c r="F267" i="1"/>
  <c r="F283" i="1"/>
  <c r="F299" i="1"/>
  <c r="F315" i="1"/>
  <c r="F331" i="1"/>
  <c r="F347" i="1"/>
  <c r="F356" i="1"/>
  <c r="F362" i="1"/>
  <c r="F366" i="1"/>
  <c r="F370" i="1"/>
  <c r="F374" i="1"/>
  <c r="F378" i="1"/>
  <c r="F31" i="1"/>
  <c r="F63" i="1"/>
  <c r="F79" i="1"/>
  <c r="F111" i="1"/>
  <c r="F143" i="1"/>
  <c r="F175" i="1"/>
  <c r="F207" i="1"/>
  <c r="F239" i="1"/>
  <c r="F271" i="1"/>
  <c r="F303" i="1"/>
  <c r="F335" i="1"/>
  <c r="F359" i="1"/>
  <c r="F367" i="1"/>
  <c r="F375" i="1"/>
  <c r="F35" i="1"/>
  <c r="F67" i="1"/>
  <c r="F99" i="1"/>
  <c r="F131" i="1"/>
  <c r="F163" i="1"/>
  <c r="F195" i="1"/>
  <c r="F227" i="1"/>
  <c r="F259" i="1"/>
  <c r="F291" i="1"/>
  <c r="F323" i="1"/>
  <c r="F352" i="1"/>
  <c r="F364" i="1"/>
  <c r="F372" i="1"/>
  <c r="E20" i="1"/>
  <c r="E24" i="1"/>
  <c r="E28" i="1"/>
  <c r="E32" i="1"/>
  <c r="E36" i="1"/>
  <c r="E40" i="1"/>
  <c r="E44" i="1"/>
  <c r="E48" i="1"/>
  <c r="E52" i="1"/>
  <c r="E56" i="1"/>
  <c r="E60" i="1"/>
  <c r="E64" i="1"/>
  <c r="E68" i="1"/>
  <c r="E72" i="1"/>
  <c r="E76" i="1"/>
  <c r="E80" i="1"/>
  <c r="E84" i="1"/>
  <c r="E88" i="1"/>
  <c r="E92" i="1"/>
  <c r="E96" i="1"/>
  <c r="E100" i="1"/>
  <c r="E104" i="1"/>
  <c r="E108" i="1"/>
  <c r="E112" i="1"/>
  <c r="E116" i="1"/>
  <c r="E120" i="1"/>
  <c r="E124" i="1"/>
  <c r="E128" i="1"/>
  <c r="E132" i="1"/>
  <c r="E136" i="1"/>
  <c r="E140" i="1"/>
  <c r="E144" i="1"/>
  <c r="E148" i="1"/>
  <c r="E152" i="1"/>
  <c r="E156" i="1"/>
  <c r="E160" i="1"/>
  <c r="E164" i="1"/>
  <c r="E168" i="1"/>
  <c r="E172" i="1"/>
  <c r="E176" i="1"/>
  <c r="E180" i="1"/>
  <c r="E184" i="1"/>
  <c r="E188" i="1"/>
  <c r="E192" i="1"/>
  <c r="E196" i="1"/>
  <c r="E200" i="1"/>
  <c r="E204" i="1"/>
  <c r="E208" i="1"/>
  <c r="E212" i="1"/>
  <c r="E216" i="1"/>
  <c r="E220" i="1"/>
  <c r="E224" i="1"/>
  <c r="E228" i="1"/>
  <c r="E232" i="1"/>
  <c r="E236" i="1"/>
  <c r="E240" i="1"/>
  <c r="E244" i="1"/>
  <c r="E248" i="1"/>
  <c r="E252" i="1"/>
  <c r="E256" i="1"/>
  <c r="E260" i="1"/>
  <c r="E264" i="1"/>
  <c r="E268" i="1"/>
  <c r="E272" i="1"/>
  <c r="E276" i="1"/>
  <c r="E280" i="1"/>
  <c r="E284" i="1"/>
  <c r="E288" i="1"/>
  <c r="E292" i="1"/>
  <c r="E296" i="1"/>
  <c r="E300" i="1"/>
  <c r="E304" i="1"/>
  <c r="E308" i="1"/>
  <c r="E312" i="1"/>
  <c r="E316" i="1"/>
  <c r="E320" i="1"/>
  <c r="E324" i="1"/>
  <c r="E328" i="1"/>
  <c r="E332" i="1"/>
  <c r="E336" i="1"/>
  <c r="E340" i="1"/>
  <c r="E344" i="1"/>
  <c r="E348" i="1"/>
  <c r="E352" i="1"/>
  <c r="E356" i="1"/>
  <c r="E21" i="1"/>
  <c r="E25" i="1"/>
  <c r="E29" i="1"/>
  <c r="E33" i="1"/>
  <c r="E37" i="1"/>
  <c r="E41" i="1"/>
  <c r="E45" i="1"/>
  <c r="E49" i="1"/>
  <c r="E53" i="1"/>
  <c r="E57" i="1"/>
  <c r="E61" i="1"/>
  <c r="E65" i="1"/>
  <c r="E69" i="1"/>
  <c r="E73" i="1"/>
  <c r="E77" i="1"/>
  <c r="E81" i="1"/>
  <c r="E85" i="1"/>
  <c r="E89" i="1"/>
  <c r="E93" i="1"/>
  <c r="E97" i="1"/>
  <c r="E101" i="1"/>
  <c r="E105" i="1"/>
  <c r="E109" i="1"/>
  <c r="E113" i="1"/>
  <c r="E117" i="1"/>
  <c r="E121" i="1"/>
  <c r="E125" i="1"/>
  <c r="E129" i="1"/>
  <c r="E133" i="1"/>
  <c r="E137" i="1"/>
  <c r="E141" i="1"/>
  <c r="E145" i="1"/>
  <c r="E149" i="1"/>
  <c r="E153" i="1"/>
  <c r="E157" i="1"/>
  <c r="E161" i="1"/>
  <c r="E165" i="1"/>
  <c r="E169" i="1"/>
  <c r="E173" i="1"/>
  <c r="E177" i="1"/>
  <c r="E181" i="1"/>
  <c r="E185" i="1"/>
  <c r="E189" i="1"/>
  <c r="E193" i="1"/>
  <c r="E197" i="1"/>
  <c r="E201" i="1"/>
  <c r="E205" i="1"/>
  <c r="E209" i="1"/>
  <c r="E213" i="1"/>
  <c r="E217" i="1"/>
  <c r="E221" i="1"/>
  <c r="E225" i="1"/>
  <c r="E229" i="1"/>
  <c r="E233" i="1"/>
  <c r="E237" i="1"/>
  <c r="E241" i="1"/>
  <c r="E245" i="1"/>
  <c r="E249" i="1"/>
  <c r="E253" i="1"/>
  <c r="E257" i="1"/>
  <c r="E261" i="1"/>
  <c r="E265" i="1"/>
  <c r="E269" i="1"/>
  <c r="E273" i="1"/>
  <c r="E277" i="1"/>
  <c r="E281" i="1"/>
  <c r="E285" i="1"/>
  <c r="E289" i="1"/>
  <c r="E293" i="1"/>
  <c r="E297" i="1"/>
  <c r="E301" i="1"/>
  <c r="E305" i="1"/>
  <c r="E309" i="1"/>
  <c r="E313" i="1"/>
  <c r="E317" i="1"/>
  <c r="E321" i="1"/>
  <c r="E325" i="1"/>
  <c r="E329" i="1"/>
  <c r="E333" i="1"/>
  <c r="E337" i="1"/>
  <c r="E341" i="1"/>
  <c r="E345" i="1"/>
  <c r="E349" i="1"/>
  <c r="E353" i="1"/>
  <c r="E357" i="1"/>
  <c r="E22" i="1"/>
  <c r="E26" i="1"/>
  <c r="E30" i="1"/>
  <c r="E34" i="1"/>
  <c r="E38" i="1"/>
  <c r="E42" i="1"/>
  <c r="E46" i="1"/>
  <c r="E50" i="1"/>
  <c r="E54" i="1"/>
  <c r="E58" i="1"/>
  <c r="E62" i="1"/>
  <c r="E66" i="1"/>
  <c r="E70" i="1"/>
  <c r="E74" i="1"/>
  <c r="E78" i="1"/>
  <c r="E82" i="1"/>
  <c r="E86" i="1"/>
  <c r="E90" i="1"/>
  <c r="E94" i="1"/>
  <c r="E98" i="1"/>
  <c r="E102" i="1"/>
  <c r="E106" i="1"/>
  <c r="E110" i="1"/>
  <c r="E114" i="1"/>
  <c r="E118" i="1"/>
  <c r="E122" i="1"/>
  <c r="E126" i="1"/>
  <c r="E130" i="1"/>
  <c r="E134" i="1"/>
  <c r="E138" i="1"/>
  <c r="E142" i="1"/>
  <c r="E146" i="1"/>
  <c r="E150" i="1"/>
  <c r="E154" i="1"/>
  <c r="E158" i="1"/>
  <c r="E162" i="1"/>
  <c r="E166" i="1"/>
  <c r="E170" i="1"/>
  <c r="E174" i="1"/>
  <c r="E178" i="1"/>
  <c r="E182" i="1"/>
  <c r="E186" i="1"/>
  <c r="E190" i="1"/>
  <c r="E194" i="1"/>
  <c r="E198" i="1"/>
  <c r="E202" i="1"/>
  <c r="E206" i="1"/>
  <c r="E210" i="1"/>
  <c r="E214" i="1"/>
  <c r="E218" i="1"/>
  <c r="E222" i="1"/>
  <c r="E226" i="1"/>
  <c r="E230" i="1"/>
  <c r="E234" i="1"/>
  <c r="E238" i="1"/>
  <c r="E242" i="1"/>
  <c r="E246" i="1"/>
  <c r="E250" i="1"/>
  <c r="E254" i="1"/>
  <c r="E258" i="1"/>
  <c r="E262" i="1"/>
  <c r="E266" i="1"/>
  <c r="E270" i="1"/>
  <c r="E274" i="1"/>
  <c r="E278" i="1"/>
  <c r="E282" i="1"/>
  <c r="E286" i="1"/>
  <c r="E290" i="1"/>
  <c r="E294" i="1"/>
  <c r="E298" i="1"/>
  <c r="E302" i="1"/>
  <c r="E306" i="1"/>
  <c r="E310" i="1"/>
  <c r="E314" i="1"/>
  <c r="E318" i="1"/>
  <c r="E322" i="1"/>
  <c r="E326" i="1"/>
  <c r="E330" i="1"/>
  <c r="E334" i="1"/>
  <c r="E338" i="1"/>
  <c r="E342" i="1"/>
  <c r="E346" i="1"/>
  <c r="E350" i="1"/>
  <c r="E354" i="1"/>
  <c r="E358" i="1"/>
  <c r="E23" i="1"/>
  <c r="E39" i="1"/>
  <c r="E55" i="1"/>
  <c r="E71" i="1"/>
  <c r="E87" i="1"/>
  <c r="E103" i="1"/>
  <c r="E119" i="1"/>
  <c r="E135" i="1"/>
  <c r="E151" i="1"/>
  <c r="E167" i="1"/>
  <c r="E183" i="1"/>
  <c r="E199" i="1"/>
  <c r="E215" i="1"/>
  <c r="E231" i="1"/>
  <c r="E247" i="1"/>
  <c r="E263" i="1"/>
  <c r="E279" i="1"/>
  <c r="E295" i="1"/>
  <c r="E311" i="1"/>
  <c r="E327" i="1"/>
  <c r="E343" i="1"/>
  <c r="E359" i="1"/>
  <c r="E363" i="1"/>
  <c r="E367" i="1"/>
  <c r="E371" i="1"/>
  <c r="E375" i="1"/>
  <c r="E379" i="1"/>
  <c r="E376" i="1"/>
  <c r="E47" i="1"/>
  <c r="E63" i="1"/>
  <c r="E95" i="1"/>
  <c r="E111" i="1"/>
  <c r="E143" i="1"/>
  <c r="E175" i="1"/>
  <c r="E207" i="1"/>
  <c r="E239" i="1"/>
  <c r="E255" i="1"/>
  <c r="E287" i="1"/>
  <c r="E303" i="1"/>
  <c r="E335" i="1"/>
  <c r="E361" i="1"/>
  <c r="E369" i="1"/>
  <c r="E373" i="1"/>
  <c r="E35" i="1"/>
  <c r="E67" i="1"/>
  <c r="E99" i="1"/>
  <c r="E115" i="1"/>
  <c r="E147" i="1"/>
  <c r="E179" i="1"/>
  <c r="E195" i="1"/>
  <c r="E227" i="1"/>
  <c r="E259" i="1"/>
  <c r="E275" i="1"/>
  <c r="E307" i="1"/>
  <c r="E339" i="1"/>
  <c r="E362" i="1"/>
  <c r="E366" i="1"/>
  <c r="E374" i="1"/>
  <c r="E378" i="1"/>
  <c r="E27" i="1"/>
  <c r="E43" i="1"/>
  <c r="E59" i="1"/>
  <c r="E75" i="1"/>
  <c r="E91" i="1"/>
  <c r="E107" i="1"/>
  <c r="E123" i="1"/>
  <c r="E139" i="1"/>
  <c r="E155" i="1"/>
  <c r="E171" i="1"/>
  <c r="E187" i="1"/>
  <c r="E203" i="1"/>
  <c r="E219" i="1"/>
  <c r="E235" i="1"/>
  <c r="E251" i="1"/>
  <c r="E267" i="1"/>
  <c r="E283" i="1"/>
  <c r="E299" i="1"/>
  <c r="E315" i="1"/>
  <c r="E331" i="1"/>
  <c r="E347" i="1"/>
  <c r="E360" i="1"/>
  <c r="E364" i="1"/>
  <c r="E368" i="1"/>
  <c r="E372" i="1"/>
  <c r="E31" i="1"/>
  <c r="E79" i="1"/>
  <c r="E127" i="1"/>
  <c r="E159" i="1"/>
  <c r="E191" i="1"/>
  <c r="E223" i="1"/>
  <c r="E271" i="1"/>
  <c r="E319" i="1"/>
  <c r="E351" i="1"/>
  <c r="E365" i="1"/>
  <c r="E377" i="1"/>
  <c r="E51" i="1"/>
  <c r="E83" i="1"/>
  <c r="E131" i="1"/>
  <c r="E163" i="1"/>
  <c r="E211" i="1"/>
  <c r="E243" i="1"/>
  <c r="E291" i="1"/>
  <c r="E323" i="1"/>
  <c r="E355" i="1"/>
  <c r="E370" i="1"/>
  <c r="C20" i="1"/>
  <c r="C24" i="1"/>
  <c r="C28" i="1"/>
  <c r="C32" i="1"/>
  <c r="C36" i="1"/>
  <c r="C40" i="1"/>
  <c r="C44" i="1"/>
  <c r="C48" i="1"/>
  <c r="C52" i="1"/>
  <c r="C56" i="1"/>
  <c r="C60" i="1"/>
  <c r="C64" i="1"/>
  <c r="C68" i="1"/>
  <c r="C72" i="1"/>
  <c r="C76" i="1"/>
  <c r="C80" i="1"/>
  <c r="C84" i="1"/>
  <c r="C88" i="1"/>
  <c r="C92" i="1"/>
  <c r="C96" i="1"/>
  <c r="C100" i="1"/>
  <c r="C104" i="1"/>
  <c r="C108" i="1"/>
  <c r="C112" i="1"/>
  <c r="C116" i="1"/>
  <c r="C120" i="1"/>
  <c r="C124" i="1"/>
  <c r="C128" i="1"/>
  <c r="C132" i="1"/>
  <c r="C136" i="1"/>
  <c r="C140" i="1"/>
  <c r="C144" i="1"/>
  <c r="C148" i="1"/>
  <c r="C152" i="1"/>
  <c r="C156" i="1"/>
  <c r="C160" i="1"/>
  <c r="C164" i="1"/>
  <c r="C168" i="1"/>
  <c r="C172" i="1"/>
  <c r="C176" i="1"/>
  <c r="C180" i="1"/>
  <c r="C184" i="1"/>
  <c r="C188" i="1"/>
  <c r="C192" i="1"/>
  <c r="C196" i="1"/>
  <c r="C200" i="1"/>
  <c r="C204" i="1"/>
  <c r="C208" i="1"/>
  <c r="C212" i="1"/>
  <c r="C216" i="1"/>
  <c r="C220" i="1"/>
  <c r="C224" i="1"/>
  <c r="C228" i="1"/>
  <c r="C232" i="1"/>
  <c r="C236" i="1"/>
  <c r="C240" i="1"/>
  <c r="C244" i="1"/>
  <c r="C248" i="1"/>
  <c r="C252" i="1"/>
  <c r="C256" i="1"/>
  <c r="C260" i="1"/>
  <c r="C264" i="1"/>
  <c r="C268" i="1"/>
  <c r="C272" i="1"/>
  <c r="C276" i="1"/>
  <c r="C280" i="1"/>
  <c r="C284" i="1"/>
  <c r="C288" i="1"/>
  <c r="C292" i="1"/>
  <c r="C296" i="1"/>
  <c r="C300" i="1"/>
  <c r="C304" i="1"/>
  <c r="C308" i="1"/>
  <c r="C312" i="1"/>
  <c r="C21" i="1"/>
  <c r="C25" i="1"/>
  <c r="C29" i="1"/>
  <c r="C33" i="1"/>
  <c r="C37" i="1"/>
  <c r="C41" i="1"/>
  <c r="C45" i="1"/>
  <c r="C49" i="1"/>
  <c r="C53" i="1"/>
  <c r="C57" i="1"/>
  <c r="C61" i="1"/>
  <c r="C65" i="1"/>
  <c r="C69" i="1"/>
  <c r="C73" i="1"/>
  <c r="C77" i="1"/>
  <c r="C81" i="1"/>
  <c r="C85" i="1"/>
  <c r="C89" i="1"/>
  <c r="C93" i="1"/>
  <c r="C97" i="1"/>
  <c r="C101" i="1"/>
  <c r="C105" i="1"/>
  <c r="C109" i="1"/>
  <c r="C113" i="1"/>
  <c r="C117" i="1"/>
  <c r="C121" i="1"/>
  <c r="C125" i="1"/>
  <c r="C129" i="1"/>
  <c r="C133" i="1"/>
  <c r="C137" i="1"/>
  <c r="C141" i="1"/>
  <c r="C145" i="1"/>
  <c r="C149" i="1"/>
  <c r="C153" i="1"/>
  <c r="C157" i="1"/>
  <c r="C161" i="1"/>
  <c r="C165" i="1"/>
  <c r="C169" i="1"/>
  <c r="C173" i="1"/>
  <c r="C177" i="1"/>
  <c r="C181" i="1"/>
  <c r="C185" i="1"/>
  <c r="C189" i="1"/>
  <c r="C193" i="1"/>
  <c r="C197" i="1"/>
  <c r="C201" i="1"/>
  <c r="C205" i="1"/>
  <c r="C209" i="1"/>
  <c r="C213" i="1"/>
  <c r="C217" i="1"/>
  <c r="C221" i="1"/>
  <c r="C225" i="1"/>
  <c r="C229" i="1"/>
  <c r="C233" i="1"/>
  <c r="C237" i="1"/>
  <c r="C241" i="1"/>
  <c r="C245" i="1"/>
  <c r="C249" i="1"/>
  <c r="C253" i="1"/>
  <c r="C257" i="1"/>
  <c r="C261" i="1"/>
  <c r="C265" i="1"/>
  <c r="C269" i="1"/>
  <c r="C273" i="1"/>
  <c r="C277" i="1"/>
  <c r="C281" i="1"/>
  <c r="C285" i="1"/>
  <c r="C289" i="1"/>
  <c r="C293" i="1"/>
  <c r="C22" i="1"/>
  <c r="C26" i="1"/>
  <c r="C30" i="1"/>
  <c r="C34" i="1"/>
  <c r="C38" i="1"/>
  <c r="C42" i="1"/>
  <c r="C46" i="1"/>
  <c r="C50" i="1"/>
  <c r="C54" i="1"/>
  <c r="C58" i="1"/>
  <c r="C62" i="1"/>
  <c r="C66" i="1"/>
  <c r="C70" i="1"/>
  <c r="C74" i="1"/>
  <c r="C78" i="1"/>
  <c r="C82" i="1"/>
  <c r="C86" i="1"/>
  <c r="C90" i="1"/>
  <c r="C94" i="1"/>
  <c r="C98" i="1"/>
  <c r="C102" i="1"/>
  <c r="C106" i="1"/>
  <c r="C110" i="1"/>
  <c r="C114" i="1"/>
  <c r="C118" i="1"/>
  <c r="C122" i="1"/>
  <c r="C126" i="1"/>
  <c r="C130" i="1"/>
  <c r="C134" i="1"/>
  <c r="C138" i="1"/>
  <c r="C142" i="1"/>
  <c r="C146" i="1"/>
  <c r="C150" i="1"/>
  <c r="C154" i="1"/>
  <c r="C158" i="1"/>
  <c r="C162" i="1"/>
  <c r="C166" i="1"/>
  <c r="C170" i="1"/>
  <c r="C174" i="1"/>
  <c r="C178" i="1"/>
  <c r="C182" i="1"/>
  <c r="C186" i="1"/>
  <c r="C190" i="1"/>
  <c r="C194" i="1"/>
  <c r="C198" i="1"/>
  <c r="C202" i="1"/>
  <c r="C206" i="1"/>
  <c r="C210" i="1"/>
  <c r="C214" i="1"/>
  <c r="C218" i="1"/>
  <c r="C222" i="1"/>
  <c r="C226" i="1"/>
  <c r="C230" i="1"/>
  <c r="C234" i="1"/>
  <c r="C238" i="1"/>
  <c r="C242" i="1"/>
  <c r="C246" i="1"/>
  <c r="C250" i="1"/>
  <c r="C254" i="1"/>
  <c r="C258" i="1"/>
  <c r="C262" i="1"/>
  <c r="C266" i="1"/>
  <c r="C270" i="1"/>
  <c r="C274" i="1"/>
  <c r="C278" i="1"/>
  <c r="C282" i="1"/>
  <c r="C286" i="1"/>
  <c r="C290" i="1"/>
  <c r="C294" i="1"/>
  <c r="C298" i="1"/>
  <c r="C302" i="1"/>
  <c r="C306" i="1"/>
  <c r="C310" i="1"/>
  <c r="C314" i="1"/>
  <c r="C318" i="1"/>
  <c r="C322" i="1"/>
  <c r="C326" i="1"/>
  <c r="C330" i="1"/>
  <c r="C334" i="1"/>
  <c r="C338" i="1"/>
  <c r="C342" i="1"/>
  <c r="C346" i="1"/>
  <c r="C350" i="1"/>
  <c r="C354" i="1"/>
  <c r="C358" i="1"/>
  <c r="C23" i="1"/>
  <c r="C39" i="1"/>
  <c r="C55" i="1"/>
  <c r="C71" i="1"/>
  <c r="C87" i="1"/>
  <c r="C103" i="1"/>
  <c r="C119" i="1"/>
  <c r="C135" i="1"/>
  <c r="C151" i="1"/>
  <c r="C167" i="1"/>
  <c r="C183" i="1"/>
  <c r="C199" i="1"/>
  <c r="C215" i="1"/>
  <c r="C231" i="1"/>
  <c r="C247" i="1"/>
  <c r="C263" i="1"/>
  <c r="C279" i="1"/>
  <c r="C295" i="1"/>
  <c r="C303" i="1"/>
  <c r="C311" i="1"/>
  <c r="C317" i="1"/>
  <c r="C323" i="1"/>
  <c r="C328" i="1"/>
  <c r="C333" i="1"/>
  <c r="C339" i="1"/>
  <c r="C344" i="1"/>
  <c r="C349" i="1"/>
  <c r="C355" i="1"/>
  <c r="C360" i="1"/>
  <c r="C364" i="1"/>
  <c r="C368" i="1"/>
  <c r="C372" i="1"/>
  <c r="C376" i="1"/>
  <c r="C63" i="1"/>
  <c r="C111" i="1"/>
  <c r="C143" i="1"/>
  <c r="C175" i="1"/>
  <c r="C207" i="1"/>
  <c r="C239" i="1"/>
  <c r="C271" i="1"/>
  <c r="C307" i="1"/>
  <c r="C320" i="1"/>
  <c r="C331" i="1"/>
  <c r="C341" i="1"/>
  <c r="C352" i="1"/>
  <c r="C362" i="1"/>
  <c r="C370" i="1"/>
  <c r="C378" i="1"/>
  <c r="C51" i="1"/>
  <c r="C99" i="1"/>
  <c r="C131" i="1"/>
  <c r="C163" i="1"/>
  <c r="C211" i="1"/>
  <c r="C243" i="1"/>
  <c r="C275" i="1"/>
  <c r="C301" i="1"/>
  <c r="C316" i="1"/>
  <c r="C327" i="1"/>
  <c r="C343" i="1"/>
  <c r="C353" i="1"/>
  <c r="C363" i="1"/>
  <c r="C371" i="1"/>
  <c r="C27" i="1"/>
  <c r="C43" i="1"/>
  <c r="C59" i="1"/>
  <c r="C75" i="1"/>
  <c r="C91" i="1"/>
  <c r="C107" i="1"/>
  <c r="C123" i="1"/>
  <c r="C139" i="1"/>
  <c r="C155" i="1"/>
  <c r="C171" i="1"/>
  <c r="C187" i="1"/>
  <c r="C203" i="1"/>
  <c r="C219" i="1"/>
  <c r="C235" i="1"/>
  <c r="C251" i="1"/>
  <c r="C267" i="1"/>
  <c r="C283" i="1"/>
  <c r="C297" i="1"/>
  <c r="C305" i="1"/>
  <c r="C313" i="1"/>
  <c r="C319" i="1"/>
  <c r="C324" i="1"/>
  <c r="C329" i="1"/>
  <c r="C335" i="1"/>
  <c r="C340" i="1"/>
  <c r="C345" i="1"/>
  <c r="C351" i="1"/>
  <c r="C356" i="1"/>
  <c r="C361" i="1"/>
  <c r="C365" i="1"/>
  <c r="C369" i="1"/>
  <c r="C373" i="1"/>
  <c r="C377" i="1"/>
  <c r="C31" i="1"/>
  <c r="C47" i="1"/>
  <c r="C79" i="1"/>
  <c r="C95" i="1"/>
  <c r="C127" i="1"/>
  <c r="C159" i="1"/>
  <c r="C191" i="1"/>
  <c r="C223" i="1"/>
  <c r="C255" i="1"/>
  <c r="C287" i="1"/>
  <c r="C299" i="1"/>
  <c r="C315" i="1"/>
  <c r="C325" i="1"/>
  <c r="C336" i="1"/>
  <c r="C347" i="1"/>
  <c r="C357" i="1"/>
  <c r="C366" i="1"/>
  <c r="C374" i="1"/>
  <c r="C35" i="1"/>
  <c r="C67" i="1"/>
  <c r="C83" i="1"/>
  <c r="C115" i="1"/>
  <c r="C147" i="1"/>
  <c r="C179" i="1"/>
  <c r="C195" i="1"/>
  <c r="C227" i="1"/>
  <c r="C259" i="1"/>
  <c r="C291" i="1"/>
  <c r="C309" i="1"/>
  <c r="C321" i="1"/>
  <c r="C332" i="1"/>
  <c r="C337" i="1"/>
  <c r="C348" i="1"/>
  <c r="C359" i="1"/>
  <c r="C367" i="1"/>
  <c r="C375" i="1"/>
  <c r="C379" i="1"/>
  <c r="B184" i="1"/>
  <c r="B246" i="1"/>
  <c r="D129" i="1"/>
  <c r="B118" i="1"/>
  <c r="B247" i="1"/>
  <c r="B375" i="1"/>
  <c r="D343" i="1"/>
  <c r="B312" i="1"/>
  <c r="B337" i="1"/>
  <c r="D368" i="1"/>
  <c r="D279" i="1"/>
  <c r="D76" i="1"/>
  <c r="D95" i="1"/>
  <c r="D114" i="1"/>
  <c r="D285" i="1"/>
  <c r="B129" i="1"/>
  <c r="B293" i="1"/>
  <c r="B86" i="1"/>
  <c r="B150" i="1"/>
  <c r="B214" i="1"/>
  <c r="B278" i="1"/>
  <c r="B352" i="1"/>
  <c r="B151" i="1"/>
  <c r="B215" i="1"/>
  <c r="B279" i="1"/>
  <c r="B355" i="1"/>
  <c r="B88" i="1"/>
  <c r="B152" i="1"/>
  <c r="B216" i="1"/>
  <c r="B280" i="1"/>
  <c r="B356" i="1"/>
  <c r="D304" i="1"/>
  <c r="D306" i="1"/>
  <c r="D31" i="1"/>
  <c r="D50" i="1"/>
  <c r="D193" i="1"/>
  <c r="B193" i="1"/>
  <c r="B327" i="1"/>
  <c r="B38" i="1"/>
  <c r="B102" i="1"/>
  <c r="B166" i="1"/>
  <c r="B230" i="1"/>
  <c r="B294" i="1"/>
  <c r="B167" i="1"/>
  <c r="B231" i="1"/>
  <c r="B295" i="1"/>
  <c r="B104" i="1"/>
  <c r="B168" i="1"/>
  <c r="B232" i="1"/>
  <c r="B296" i="1"/>
  <c r="D374" i="1"/>
  <c r="D240" i="1"/>
  <c r="D204" i="1"/>
  <c r="D223" i="1"/>
  <c r="D254" i="1"/>
  <c r="B264" i="1"/>
  <c r="B136" i="1"/>
  <c r="B330" i="1"/>
  <c r="B199" i="1"/>
  <c r="B328" i="1"/>
  <c r="B198" i="1"/>
  <c r="B70" i="1"/>
  <c r="B261" i="1"/>
  <c r="D159" i="1"/>
  <c r="D365" i="1"/>
  <c r="B248" i="1"/>
  <c r="B120" i="1"/>
  <c r="B311" i="1"/>
  <c r="B183" i="1"/>
  <c r="B310" i="1"/>
  <c r="B182" i="1"/>
  <c r="B54" i="1"/>
  <c r="B229" i="1"/>
  <c r="B331" i="1"/>
  <c r="B200" i="1"/>
  <c r="B263" i="1"/>
  <c r="B262" i="1"/>
  <c r="B134" i="1"/>
  <c r="B65" i="1"/>
  <c r="D65" i="1"/>
  <c r="D178" i="1"/>
  <c r="D140" i="1"/>
  <c r="B244" i="1"/>
  <c r="B228" i="1"/>
  <c r="B212" i="1"/>
  <c r="B196" i="1"/>
  <c r="B180" i="1"/>
  <c r="B164" i="1"/>
  <c r="B148" i="1"/>
  <c r="B132" i="1"/>
  <c r="B116" i="1"/>
  <c r="B100" i="1"/>
  <c r="B84" i="1"/>
  <c r="B379" i="1"/>
  <c r="B347" i="1"/>
  <c r="B324" i="1"/>
  <c r="B307" i="1"/>
  <c r="B291" i="1"/>
  <c r="B275" i="1"/>
  <c r="B259" i="1"/>
  <c r="B243" i="1"/>
  <c r="B227" i="1"/>
  <c r="B211" i="1"/>
  <c r="B195" i="1"/>
  <c r="B179" i="1"/>
  <c r="B163" i="1"/>
  <c r="B147" i="1"/>
  <c r="B376" i="1"/>
  <c r="B344" i="1"/>
  <c r="B323" i="1"/>
  <c r="B306" i="1"/>
  <c r="B290" i="1"/>
  <c r="B274" i="1"/>
  <c r="B258" i="1"/>
  <c r="B242" i="1"/>
  <c r="B226" i="1"/>
  <c r="B210" i="1"/>
  <c r="B194" i="1"/>
  <c r="B178" i="1"/>
  <c r="B162" i="1"/>
  <c r="B146" i="1"/>
  <c r="B130" i="1"/>
  <c r="B114" i="1"/>
  <c r="B98" i="1"/>
  <c r="B82" i="1"/>
  <c r="B66" i="1"/>
  <c r="B50" i="1"/>
  <c r="B367" i="1"/>
  <c r="B322" i="1"/>
  <c r="B289" i="1"/>
  <c r="B257" i="1"/>
  <c r="B225" i="1"/>
  <c r="B177" i="1"/>
  <c r="B113" i="1"/>
  <c r="B49" i="1"/>
  <c r="B353" i="1"/>
  <c r="D81" i="1"/>
  <c r="D145" i="1"/>
  <c r="D209" i="1"/>
  <c r="D317" i="1"/>
  <c r="D66" i="1"/>
  <c r="D130" i="1"/>
  <c r="D194" i="1"/>
  <c r="D286" i="1"/>
  <c r="D47" i="1"/>
  <c r="D111" i="1"/>
  <c r="D175" i="1"/>
  <c r="D249" i="1"/>
  <c r="D28" i="1"/>
  <c r="D92" i="1"/>
  <c r="D156" i="1"/>
  <c r="D220" i="1"/>
  <c r="D231" i="1"/>
  <c r="D295" i="1"/>
  <c r="D359" i="1"/>
  <c r="D256" i="1"/>
  <c r="D320" i="1"/>
  <c r="D366" i="1"/>
  <c r="D378" i="1"/>
  <c r="D362" i="1"/>
  <c r="D346" i="1"/>
  <c r="D370" i="1"/>
  <c r="D342" i="1"/>
  <c r="D377" i="1"/>
  <c r="D361" i="1"/>
  <c r="D345" i="1"/>
  <c r="D364" i="1"/>
  <c r="D348" i="1"/>
  <c r="D332" i="1"/>
  <c r="D316" i="1"/>
  <c r="D300" i="1"/>
  <c r="D284" i="1"/>
  <c r="D268" i="1"/>
  <c r="D252" i="1"/>
  <c r="D236" i="1"/>
  <c r="D371" i="1"/>
  <c r="D355" i="1"/>
  <c r="D339" i="1"/>
  <c r="D323" i="1"/>
  <c r="D307" i="1"/>
  <c r="D291" i="1"/>
  <c r="D275" i="1"/>
  <c r="D259" i="1"/>
  <c r="D243" i="1"/>
  <c r="D330" i="1"/>
  <c r="D298" i="1"/>
  <c r="D266" i="1"/>
  <c r="D234" i="1"/>
  <c r="D216" i="1"/>
  <c r="D200" i="1"/>
  <c r="D184" i="1"/>
  <c r="D168" i="1"/>
  <c r="D152" i="1"/>
  <c r="D136" i="1"/>
  <c r="D120" i="1"/>
  <c r="D104" i="1"/>
  <c r="D88" i="1"/>
  <c r="D72" i="1"/>
  <c r="D56" i="1"/>
  <c r="D40" i="1"/>
  <c r="D24" i="1"/>
  <c r="D305" i="1"/>
  <c r="D273" i="1"/>
  <c r="D241" i="1"/>
  <c r="D219" i="1"/>
  <c r="D203" i="1"/>
  <c r="D187" i="1"/>
  <c r="D171" i="1"/>
  <c r="D155" i="1"/>
  <c r="D139" i="1"/>
  <c r="D123" i="1"/>
  <c r="D107" i="1"/>
  <c r="D91" i="1"/>
  <c r="D75" i="1"/>
  <c r="D59" i="1"/>
  <c r="D43" i="1"/>
  <c r="D27" i="1"/>
  <c r="D310" i="1"/>
  <c r="D278" i="1"/>
  <c r="D246" i="1"/>
  <c r="D222" i="1"/>
  <c r="D206" i="1"/>
  <c r="D190" i="1"/>
  <c r="D174" i="1"/>
  <c r="D158" i="1"/>
  <c r="D142" i="1"/>
  <c r="D126" i="1"/>
  <c r="D110" i="1"/>
  <c r="D94" i="1"/>
  <c r="D78" i="1"/>
  <c r="D62" i="1"/>
  <c r="D46" i="1"/>
  <c r="D30" i="1"/>
  <c r="B366" i="1"/>
  <c r="B350" i="1"/>
  <c r="D309" i="1"/>
  <c r="D277" i="1"/>
  <c r="D245" i="1"/>
  <c r="D221" i="1"/>
  <c r="D205" i="1"/>
  <c r="D189" i="1"/>
  <c r="D173" i="1"/>
  <c r="D157" i="1"/>
  <c r="D141" i="1"/>
  <c r="D125" i="1"/>
  <c r="D109" i="1"/>
  <c r="D93" i="1"/>
  <c r="D77" i="1"/>
  <c r="D61" i="1"/>
  <c r="D45" i="1"/>
  <c r="D29" i="1"/>
  <c r="B365" i="1"/>
  <c r="B349" i="1"/>
  <c r="B333" i="1"/>
  <c r="B21" i="1"/>
  <c r="B37" i="1"/>
  <c r="B53" i="1"/>
  <c r="B69" i="1"/>
  <c r="B85" i="1"/>
  <c r="B101" i="1"/>
  <c r="B117" i="1"/>
  <c r="B133" i="1"/>
  <c r="B149" i="1"/>
  <c r="B165" i="1"/>
  <c r="B181" i="1"/>
  <c r="B197" i="1"/>
  <c r="D358" i="1"/>
  <c r="D338" i="1"/>
  <c r="D373" i="1"/>
  <c r="D357" i="1"/>
  <c r="D341" i="1"/>
  <c r="D376" i="1"/>
  <c r="D360" i="1"/>
  <c r="D344" i="1"/>
  <c r="D328" i="1"/>
  <c r="D312" i="1"/>
  <c r="D296" i="1"/>
  <c r="D280" i="1"/>
  <c r="D264" i="1"/>
  <c r="D248" i="1"/>
  <c r="D232" i="1"/>
  <c r="D367" i="1"/>
  <c r="D351" i="1"/>
  <c r="D335" i="1"/>
  <c r="D319" i="1"/>
  <c r="D303" i="1"/>
  <c r="D287" i="1"/>
  <c r="D271" i="1"/>
  <c r="D255" i="1"/>
  <c r="D239" i="1"/>
  <c r="D322" i="1"/>
  <c r="D290" i="1"/>
  <c r="D258" i="1"/>
  <c r="D228" i="1"/>
  <c r="D212" i="1"/>
  <c r="D196" i="1"/>
  <c r="D180" i="1"/>
  <c r="D164" i="1"/>
  <c r="D148" i="1"/>
  <c r="D132" i="1"/>
  <c r="D116" i="1"/>
  <c r="D100" i="1"/>
  <c r="D84" i="1"/>
  <c r="D68" i="1"/>
  <c r="D52" i="1"/>
  <c r="D36" i="1"/>
  <c r="D20" i="1"/>
  <c r="D329" i="1"/>
  <c r="D297" i="1"/>
  <c r="D265" i="1"/>
  <c r="D233" i="1"/>
  <c r="D215" i="1"/>
  <c r="D199" i="1"/>
  <c r="D183" i="1"/>
  <c r="D167" i="1"/>
  <c r="D151" i="1"/>
  <c r="D135" i="1"/>
  <c r="D119" i="1"/>
  <c r="D103" i="1"/>
  <c r="D87" i="1"/>
  <c r="D71" i="1"/>
  <c r="D55" i="1"/>
  <c r="D39" i="1"/>
  <c r="D23" i="1"/>
  <c r="D302" i="1"/>
  <c r="D270" i="1"/>
  <c r="D238" i="1"/>
  <c r="D218" i="1"/>
  <c r="D202" i="1"/>
  <c r="D186" i="1"/>
  <c r="D170" i="1"/>
  <c r="D154" i="1"/>
  <c r="D138" i="1"/>
  <c r="D122" i="1"/>
  <c r="D106" i="1"/>
  <c r="D90" i="1"/>
  <c r="D74" i="1"/>
  <c r="D58" i="1"/>
  <c r="D42" i="1"/>
  <c r="D26" i="1"/>
  <c r="B378" i="1"/>
  <c r="B362" i="1"/>
  <c r="B346" i="1"/>
  <c r="D301" i="1"/>
  <c r="D269" i="1"/>
  <c r="D237" i="1"/>
  <c r="D217" i="1"/>
  <c r="D201" i="1"/>
  <c r="D185" i="1"/>
  <c r="D169" i="1"/>
  <c r="D153" i="1"/>
  <c r="D137" i="1"/>
  <c r="D121" i="1"/>
  <c r="D105" i="1"/>
  <c r="D89" i="1"/>
  <c r="D73" i="1"/>
  <c r="D57" i="1"/>
  <c r="D41" i="1"/>
  <c r="D25" i="1"/>
  <c r="B377" i="1"/>
  <c r="B361" i="1"/>
  <c r="B345" i="1"/>
  <c r="B329" i="1"/>
  <c r="B25" i="1"/>
  <c r="B41" i="1"/>
  <c r="B57" i="1"/>
  <c r="B73" i="1"/>
  <c r="B89" i="1"/>
  <c r="B105" i="1"/>
  <c r="B121" i="1"/>
  <c r="B137" i="1"/>
  <c r="B153" i="1"/>
  <c r="B169" i="1"/>
  <c r="B185" i="1"/>
  <c r="B201" i="1"/>
  <c r="B217" i="1"/>
  <c r="B233" i="1"/>
  <c r="B249" i="1"/>
  <c r="B265" i="1"/>
  <c r="B281" i="1"/>
  <c r="B297" i="1"/>
  <c r="B313" i="1"/>
  <c r="B332" i="1"/>
  <c r="B359" i="1"/>
  <c r="D354" i="1"/>
  <c r="D334" i="1"/>
  <c r="D369" i="1"/>
  <c r="D353" i="1"/>
  <c r="D337" i="1"/>
  <c r="D372" i="1"/>
  <c r="D356" i="1"/>
  <c r="D340" i="1"/>
  <c r="D324" i="1"/>
  <c r="D308" i="1"/>
  <c r="D292" i="1"/>
  <c r="D276" i="1"/>
  <c r="D260" i="1"/>
  <c r="D244" i="1"/>
  <c r="D379" i="1"/>
  <c r="D363" i="1"/>
  <c r="D347" i="1"/>
  <c r="D331" i="1"/>
  <c r="D315" i="1"/>
  <c r="D299" i="1"/>
  <c r="D283" i="1"/>
  <c r="D267" i="1"/>
  <c r="D251" i="1"/>
  <c r="D235" i="1"/>
  <c r="D314" i="1"/>
  <c r="D282" i="1"/>
  <c r="D250" i="1"/>
  <c r="D224" i="1"/>
  <c r="D208" i="1"/>
  <c r="D192" i="1"/>
  <c r="D176" i="1"/>
  <c r="D160" i="1"/>
  <c r="D144" i="1"/>
  <c r="D128" i="1"/>
  <c r="D112" i="1"/>
  <c r="D96" i="1"/>
  <c r="D80" i="1"/>
  <c r="D64" i="1"/>
  <c r="D48" i="1"/>
  <c r="D32" i="1"/>
  <c r="D321" i="1"/>
  <c r="D289" i="1"/>
  <c r="D257" i="1"/>
  <c r="D227" i="1"/>
  <c r="D211" i="1"/>
  <c r="D195" i="1"/>
  <c r="D179" i="1"/>
  <c r="D163" i="1"/>
  <c r="D147" i="1"/>
  <c r="D131" i="1"/>
  <c r="D115" i="1"/>
  <c r="D99" i="1"/>
  <c r="D83" i="1"/>
  <c r="D67" i="1"/>
  <c r="D51" i="1"/>
  <c r="D35" i="1"/>
  <c r="D326" i="1"/>
  <c r="D294" i="1"/>
  <c r="D262" i="1"/>
  <c r="D230" i="1"/>
  <c r="D214" i="1"/>
  <c r="D198" i="1"/>
  <c r="D182" i="1"/>
  <c r="D166" i="1"/>
  <c r="D150" i="1"/>
  <c r="D134" i="1"/>
  <c r="D118" i="1"/>
  <c r="D102" i="1"/>
  <c r="D86" i="1"/>
  <c r="D70" i="1"/>
  <c r="D54" i="1"/>
  <c r="D38" i="1"/>
  <c r="D22" i="1"/>
  <c r="B374" i="1"/>
  <c r="B358" i="1"/>
  <c r="D325" i="1"/>
  <c r="D293" i="1"/>
  <c r="D261" i="1"/>
  <c r="D229" i="1"/>
  <c r="D213" i="1"/>
  <c r="D197" i="1"/>
  <c r="D181" i="1"/>
  <c r="D165" i="1"/>
  <c r="D149" i="1"/>
  <c r="D133" i="1"/>
  <c r="D117" i="1"/>
  <c r="D101" i="1"/>
  <c r="D85" i="1"/>
  <c r="D69" i="1"/>
  <c r="D53" i="1"/>
  <c r="D37" i="1"/>
  <c r="D21" i="1"/>
  <c r="B373" i="1"/>
  <c r="B357" i="1"/>
  <c r="B341" i="1"/>
  <c r="B325" i="1"/>
  <c r="B29" i="1"/>
  <c r="B45" i="1"/>
  <c r="B61" i="1"/>
  <c r="B77" i="1"/>
  <c r="B93" i="1"/>
  <c r="B109" i="1"/>
  <c r="B125" i="1"/>
  <c r="B141" i="1"/>
  <c r="B157" i="1"/>
  <c r="B173" i="1"/>
  <c r="B189" i="1"/>
  <c r="B205" i="1"/>
  <c r="B221" i="1"/>
  <c r="B237" i="1"/>
  <c r="B253" i="1"/>
  <c r="B269" i="1"/>
  <c r="B285" i="1"/>
  <c r="B301" i="1"/>
  <c r="B317" i="1"/>
  <c r="B338" i="1"/>
  <c r="B348" i="1"/>
  <c r="B308" i="1"/>
  <c r="B276" i="1"/>
  <c r="B372" i="1"/>
  <c r="B320" i="1"/>
  <c r="B288" i="1"/>
  <c r="B256" i="1"/>
  <c r="B224" i="1"/>
  <c r="B192" i="1"/>
  <c r="B160" i="1"/>
  <c r="B128" i="1"/>
  <c r="B96" i="1"/>
  <c r="B371" i="1"/>
  <c r="B319" i="1"/>
  <c r="B287" i="1"/>
  <c r="B255" i="1"/>
  <c r="B239" i="1"/>
  <c r="B207" i="1"/>
  <c r="B175" i="1"/>
  <c r="B339" i="1"/>
  <c r="B318" i="1"/>
  <c r="B286" i="1"/>
  <c r="B270" i="1"/>
  <c r="B254" i="1"/>
  <c r="B238" i="1"/>
  <c r="B222" i="1"/>
  <c r="B206" i="1"/>
  <c r="B190" i="1"/>
  <c r="B174" i="1"/>
  <c r="B158" i="1"/>
  <c r="B142" i="1"/>
  <c r="B126" i="1"/>
  <c r="B110" i="1"/>
  <c r="B94" i="1"/>
  <c r="B78" i="1"/>
  <c r="B62" i="1"/>
  <c r="B46" i="1"/>
  <c r="B351" i="1"/>
  <c r="B309" i="1"/>
  <c r="B277" i="1"/>
  <c r="B245" i="1"/>
  <c r="B213" i="1"/>
  <c r="B161" i="1"/>
  <c r="B97" i="1"/>
  <c r="B33" i="1"/>
  <c r="B369" i="1"/>
  <c r="D33" i="1"/>
  <c r="D97" i="1"/>
  <c r="D161" i="1"/>
  <c r="D225" i="1"/>
  <c r="B354" i="1"/>
  <c r="D82" i="1"/>
  <c r="D146" i="1"/>
  <c r="D210" i="1"/>
  <c r="D318" i="1"/>
  <c r="D63" i="1"/>
  <c r="D127" i="1"/>
  <c r="D191" i="1"/>
  <c r="D281" i="1"/>
  <c r="D44" i="1"/>
  <c r="D108" i="1"/>
  <c r="D172" i="1"/>
  <c r="D242" i="1"/>
  <c r="D247" i="1"/>
  <c r="D311" i="1"/>
  <c r="D375" i="1"/>
  <c r="D272" i="1"/>
  <c r="D336" i="1"/>
  <c r="D333" i="1"/>
  <c r="B326" i="1"/>
  <c r="B292" i="1"/>
  <c r="B260" i="1"/>
  <c r="B342" i="1"/>
  <c r="B304" i="1"/>
  <c r="B272" i="1"/>
  <c r="B240" i="1"/>
  <c r="B208" i="1"/>
  <c r="B176" i="1"/>
  <c r="B144" i="1"/>
  <c r="B112" i="1"/>
  <c r="B340" i="1"/>
  <c r="B303" i="1"/>
  <c r="B271" i="1"/>
  <c r="B223" i="1"/>
  <c r="B191" i="1"/>
  <c r="B159" i="1"/>
  <c r="B368" i="1"/>
  <c r="B302" i="1"/>
  <c r="B364" i="1"/>
  <c r="B336" i="1"/>
  <c r="B316" i="1"/>
  <c r="B300" i="1"/>
  <c r="B284" i="1"/>
  <c r="B268" i="1"/>
  <c r="B252" i="1"/>
  <c r="B236" i="1"/>
  <c r="B220" i="1"/>
  <c r="B204" i="1"/>
  <c r="B188" i="1"/>
  <c r="B172" i="1"/>
  <c r="B156" i="1"/>
  <c r="B140" i="1"/>
  <c r="B124" i="1"/>
  <c r="B108" i="1"/>
  <c r="B92" i="1"/>
  <c r="B363" i="1"/>
  <c r="B335" i="1"/>
  <c r="B315" i="1"/>
  <c r="B299" i="1"/>
  <c r="B283" i="1"/>
  <c r="B267" i="1"/>
  <c r="B251" i="1"/>
  <c r="B235" i="1"/>
  <c r="B219" i="1"/>
  <c r="B203" i="1"/>
  <c r="B187" i="1"/>
  <c r="B171" i="1"/>
  <c r="B155" i="1"/>
  <c r="B360" i="1"/>
  <c r="B334" i="1"/>
  <c r="B314" i="1"/>
  <c r="B298" i="1"/>
  <c r="B282" i="1"/>
  <c r="B266" i="1"/>
  <c r="B250" i="1"/>
  <c r="B234" i="1"/>
  <c r="B218" i="1"/>
  <c r="B202" i="1"/>
  <c r="B186" i="1"/>
  <c r="B170" i="1"/>
  <c r="B154" i="1"/>
  <c r="B138" i="1"/>
  <c r="B122" i="1"/>
  <c r="B106" i="1"/>
  <c r="B90" i="1"/>
  <c r="B74" i="1"/>
  <c r="B58" i="1"/>
  <c r="B42" i="1"/>
  <c r="B343" i="1"/>
  <c r="B305" i="1"/>
  <c r="B273" i="1"/>
  <c r="B241" i="1"/>
  <c r="B209" i="1"/>
  <c r="B145" i="1"/>
  <c r="B81" i="1"/>
  <c r="B321" i="1"/>
  <c r="D49" i="1"/>
  <c r="D113" i="1"/>
  <c r="D177" i="1"/>
  <c r="D253" i="1"/>
  <c r="B370" i="1"/>
  <c r="D34" i="1"/>
  <c r="D98" i="1"/>
  <c r="D162" i="1"/>
  <c r="D226" i="1"/>
  <c r="D79" i="1"/>
  <c r="D143" i="1"/>
  <c r="D207" i="1"/>
  <c r="D313" i="1"/>
  <c r="D60" i="1"/>
  <c r="D124" i="1"/>
  <c r="D188" i="1"/>
  <c r="D274" i="1"/>
  <c r="D263" i="1"/>
  <c r="D327" i="1"/>
  <c r="D288" i="1"/>
  <c r="D352" i="1"/>
  <c r="D349" i="1"/>
  <c r="D350" i="1"/>
  <c r="D17" i="1"/>
  <c r="D16" i="1" s="1"/>
  <c r="B127" i="1"/>
  <c r="B72" i="1"/>
  <c r="B139" i="1"/>
  <c r="B79" i="1"/>
  <c r="B47" i="1"/>
  <c r="B40" i="1"/>
  <c r="B87" i="1"/>
  <c r="B99" i="1"/>
  <c r="B59" i="1"/>
  <c r="B22" i="1"/>
  <c r="B30" i="1"/>
  <c r="B60" i="1"/>
  <c r="B20" i="1"/>
  <c r="B44" i="1"/>
  <c r="B36" i="1"/>
  <c r="B35" i="1"/>
  <c r="B67" i="1"/>
  <c r="B115" i="1"/>
  <c r="B103" i="1"/>
  <c r="B27" i="1"/>
  <c r="B55" i="1"/>
  <c r="B91" i="1"/>
  <c r="B23" i="1"/>
  <c r="B48" i="1"/>
  <c r="B80" i="1"/>
  <c r="B143" i="1"/>
  <c r="B26" i="1"/>
  <c r="B68" i="1"/>
  <c r="B43" i="1"/>
  <c r="B75" i="1"/>
  <c r="B131" i="1"/>
  <c r="B119" i="1"/>
  <c r="B32" i="1"/>
  <c r="B63" i="1"/>
  <c r="B107" i="1"/>
  <c r="B28" i="1"/>
  <c r="B56" i="1"/>
  <c r="B95" i="1"/>
  <c r="D14" i="1"/>
  <c r="B34" i="2" s="1"/>
  <c r="B36" i="2" s="1"/>
  <c r="B37" i="2" s="1"/>
  <c r="B52" i="1"/>
  <c r="B31" i="1"/>
  <c r="B24" i="1"/>
  <c r="B51" i="1"/>
  <c r="B83" i="1"/>
  <c r="B76" i="1"/>
  <c r="B135" i="1"/>
  <c r="B39" i="1"/>
  <c r="B71" i="1"/>
  <c r="B123" i="1"/>
  <c r="B34" i="1"/>
  <c r="B64" i="1"/>
  <c r="B111" i="1"/>
  <c r="F14" i="3" l="1"/>
  <c r="F15" i="3"/>
  <c r="F27" i="3"/>
  <c r="F16" i="3"/>
  <c r="F28" i="3"/>
  <c r="F8" i="3"/>
  <c r="F12" i="3"/>
  <c r="F25" i="3"/>
  <c r="F17" i="3"/>
  <c r="F29" i="3"/>
  <c r="F18" i="3"/>
  <c r="F19" i="3"/>
  <c r="F30" i="3"/>
  <c r="F20" i="3"/>
  <c r="F24" i="3"/>
  <c r="F13" i="3"/>
  <c r="F26" i="3"/>
  <c r="F9" i="3"/>
  <c r="F21" i="3"/>
  <c r="F10" i="3"/>
  <c r="F22" i="3"/>
  <c r="F11" i="3"/>
  <c r="F23" i="3"/>
  <c r="H14" i="3"/>
  <c r="H26" i="3"/>
  <c r="H15" i="3"/>
  <c r="H27" i="3"/>
  <c r="H29" i="3"/>
  <c r="H16" i="3"/>
  <c r="H28" i="3"/>
  <c r="H17" i="3"/>
  <c r="H11" i="3"/>
  <c r="H24" i="3"/>
  <c r="H25" i="3"/>
  <c r="H18" i="3"/>
  <c r="H30" i="3"/>
  <c r="H19" i="3"/>
  <c r="H8" i="3"/>
  <c r="H23" i="3"/>
  <c r="H12" i="3"/>
  <c r="H13" i="3"/>
  <c r="H20" i="3"/>
  <c r="H9" i="3"/>
  <c r="H21" i="3"/>
  <c r="H10" i="3"/>
  <c r="H22" i="3"/>
  <c r="D31" i="3"/>
  <c r="E31" i="3"/>
  <c r="B79" i="2" s="1"/>
  <c r="B40" i="2" l="1"/>
  <c r="B42" i="2" l="1"/>
  <c r="G13" i="3" l="1"/>
  <c r="I13" i="3" s="1"/>
  <c r="G25" i="3"/>
  <c r="I25" i="3" s="1"/>
  <c r="G16" i="3"/>
  <c r="I16" i="3" s="1"/>
  <c r="G17" i="3"/>
  <c r="I17" i="3" s="1"/>
  <c r="G30" i="3"/>
  <c r="I30" i="3" s="1"/>
  <c r="G11" i="3"/>
  <c r="I11" i="3" s="1"/>
  <c r="G14" i="3"/>
  <c r="I14" i="3" s="1"/>
  <c r="G26" i="3"/>
  <c r="I26" i="3" s="1"/>
  <c r="G27" i="3"/>
  <c r="I27" i="3" s="1"/>
  <c r="G28" i="3"/>
  <c r="I28" i="3" s="1"/>
  <c r="G29" i="3"/>
  <c r="I29" i="3" s="1"/>
  <c r="G22" i="3"/>
  <c r="I22" i="3" s="1"/>
  <c r="G23" i="3"/>
  <c r="I23" i="3" s="1"/>
  <c r="G15" i="3"/>
  <c r="I15" i="3" s="1"/>
  <c r="G18" i="3"/>
  <c r="I18" i="3" s="1"/>
  <c r="G24" i="3"/>
  <c r="I24" i="3" s="1"/>
  <c r="G19" i="3"/>
  <c r="I19" i="3" s="1"/>
  <c r="G21" i="3"/>
  <c r="I21" i="3" s="1"/>
  <c r="G10" i="3"/>
  <c r="I10" i="3" s="1"/>
  <c r="G12" i="3"/>
  <c r="I12" i="3" s="1"/>
  <c r="G20" i="3"/>
  <c r="I20" i="3" s="1"/>
  <c r="G8" i="3"/>
  <c r="G9" i="3"/>
  <c r="I9" i="3" s="1"/>
  <c r="I8" i="3" l="1"/>
  <c r="G31" i="3"/>
  <c r="B76" i="2" s="1"/>
  <c r="F31" i="3"/>
  <c r="H31" i="3" l="1"/>
  <c r="I31" i="3"/>
  <c r="B77" i="2" s="1"/>
  <c r="B8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Avtor</author>
  </authors>
  <commentList>
    <comment ref="G9" authorId="0" shapeId="0" xr:uid="{A9F51DD6-8437-479F-BD11-20BC87A2FC1E}">
      <text>
        <r>
          <rPr>
            <sz val="9"/>
            <color indexed="81"/>
            <rFont val="Segoe UI"/>
            <family val="2"/>
            <charset val="238"/>
          </rPr>
          <t xml:space="preserve">v to celico vnesite 3 mesečni EURIBOR, ki bo upoštevan za celotno obdobje odplačila kredita (v skupni obrestni meri ter pri izračunu anuitete)
</t>
        </r>
      </text>
    </comment>
  </commentList>
</comments>
</file>

<file path=xl/sharedStrings.xml><?xml version="1.0" encoding="utf-8"?>
<sst xmlns="http://schemas.openxmlformats.org/spreadsheetml/2006/main" count="185" uniqueCount="121">
  <si>
    <t>Podrobnosti o posojilu</t>
  </si>
  <si>
    <t>Znesek posojila</t>
  </si>
  <si>
    <t>Obdobje posojila v letih</t>
  </si>
  <si>
    <t>Povzetek posojila</t>
  </si>
  <si>
    <t>Mesečni obrok</t>
  </si>
  <si>
    <t>Število obrokov</t>
  </si>
  <si>
    <t>Skupni znesek obresti</t>
  </si>
  <si>
    <t>Št. pl.</t>
  </si>
  <si>
    <t>Datum plačila</t>
  </si>
  <si>
    <t>Začetno stanje</t>
  </si>
  <si>
    <t>Plačilo</t>
  </si>
  <si>
    <t>Glavnica</t>
  </si>
  <si>
    <t>Obresti</t>
  </si>
  <si>
    <t>Končna bilanca</t>
  </si>
  <si>
    <t xml:space="preserve"> </t>
  </si>
  <si>
    <t>Oznake vrstic</t>
  </si>
  <si>
    <t>Skupna vsota</t>
  </si>
  <si>
    <t>2021</t>
  </si>
  <si>
    <t>2022</t>
  </si>
  <si>
    <t>2023</t>
  </si>
  <si>
    <t>2024</t>
  </si>
  <si>
    <t>2025</t>
  </si>
  <si>
    <t>2026</t>
  </si>
  <si>
    <t>2027</t>
  </si>
  <si>
    <t>2028</t>
  </si>
  <si>
    <t>2029</t>
  </si>
  <si>
    <t>Plačana glavnica</t>
  </si>
  <si>
    <t>Plačane obresti</t>
  </si>
  <si>
    <t>Saldo posojila</t>
  </si>
  <si>
    <t>2030</t>
  </si>
  <si>
    <t>2031</t>
  </si>
  <si>
    <t>FINANČNI PODATKI O NALOŽBI</t>
  </si>
  <si>
    <t>JAVNI RAZPIS  
Krediti v breme rezervnega sklada in nepovratne finančne spodbude za pilotne projekte skupnih naložb celovite prenove starejših večstanovanjskih stavb</t>
  </si>
  <si>
    <t>EUR</t>
  </si>
  <si>
    <t>let</t>
  </si>
  <si>
    <t>Lastna sredstva</t>
  </si>
  <si>
    <t>Predvideni datum začetka naložbe:</t>
  </si>
  <si>
    <t>Predvideni datum zaključka naložbe:</t>
  </si>
  <si>
    <t>Ekonomika naložbe</t>
  </si>
  <si>
    <t>Opis prihrankov:</t>
  </si>
  <si>
    <t>Izračunana mesečna raba energije po prenovi</t>
  </si>
  <si>
    <t>Novi letni strošek stavbe za rabo energije</t>
  </si>
  <si>
    <t>Novi mesečni strošek stavbe za rabo energije</t>
  </si>
  <si>
    <t>Razlika/prihranek v letni rabi energije</t>
  </si>
  <si>
    <t>kWh/leto</t>
  </si>
  <si>
    <t>Razlika/prihranek v mesečni rabi energije</t>
  </si>
  <si>
    <t>Razlika/prihranek v letnem strošku stavbe za rabo energije</t>
  </si>
  <si>
    <t>Razlika/prihranek v mesečnem strošku stavbe za rabo energije</t>
  </si>
  <si>
    <t>Doba vračila naložbe, izkazana spodaj</t>
  </si>
  <si>
    <t>Skupaj</t>
  </si>
  <si>
    <r>
      <t xml:space="preserve">Izračunana letna raba energije po prenovi </t>
    </r>
    <r>
      <rPr>
        <i/>
        <sz val="10"/>
        <color theme="1"/>
        <rFont val="Arial"/>
        <family val="2"/>
        <charset val="238"/>
      </rPr>
      <t>(vpišite podatek o dovedeni energiji za delovanje stavbe iz energetske izkaznice za stanje po prenovi v primeru usklajene izvedbe treh ali več ukrepov energijske prenove stavbe) oziroma podatek Qh iz izračuna PHPP za stanje po prenovi v primeru skoraj ničenergijske prenove)</t>
    </r>
  </si>
  <si>
    <r>
      <t>Razlika/prihranek v letnem strošku na m</t>
    </r>
    <r>
      <rPr>
        <b/>
        <vertAlign val="superscript"/>
        <sz val="10"/>
        <color theme="1"/>
        <rFont val="Arial"/>
        <family val="2"/>
        <charset val="238"/>
      </rPr>
      <t>2</t>
    </r>
  </si>
  <si>
    <r>
      <t>Razlika/prihranek v mesečnem strošku na m</t>
    </r>
    <r>
      <rPr>
        <b/>
        <vertAlign val="superscript"/>
        <sz val="10"/>
        <color theme="1"/>
        <rFont val="Arial"/>
        <family val="2"/>
        <charset val="238"/>
      </rPr>
      <t>2</t>
    </r>
  </si>
  <si>
    <r>
      <t>kWh/m</t>
    </r>
    <r>
      <rPr>
        <vertAlign val="superscript"/>
        <sz val="10"/>
        <color theme="1"/>
        <rFont val="Arial"/>
        <family val="2"/>
        <charset val="238"/>
      </rPr>
      <t>2</t>
    </r>
    <r>
      <rPr>
        <sz val="10"/>
        <color theme="1"/>
        <rFont val="Arial"/>
        <family val="2"/>
        <charset val="238"/>
      </rPr>
      <t>/leto</t>
    </r>
  </si>
  <si>
    <r>
      <t>kWh/m</t>
    </r>
    <r>
      <rPr>
        <vertAlign val="superscript"/>
        <sz val="10"/>
        <color theme="1"/>
        <rFont val="Arial"/>
        <family val="2"/>
        <charset val="238"/>
      </rPr>
      <t>2</t>
    </r>
    <r>
      <rPr>
        <sz val="10"/>
        <color theme="1"/>
        <rFont val="Arial"/>
        <family val="2"/>
        <charset val="238"/>
      </rPr>
      <t>/mesec</t>
    </r>
  </si>
  <si>
    <t>Povprečna mesečna raba energije pred prenovo</t>
  </si>
  <si>
    <r>
      <t xml:space="preserve">Povprečna letna raba energije pred prenovo </t>
    </r>
    <r>
      <rPr>
        <i/>
        <sz val="10"/>
        <color theme="1"/>
        <rFont val="Arial"/>
        <family val="2"/>
        <charset val="238"/>
      </rPr>
      <t>(vpišite podatek o dovedeni energiji za delovanje stavbe iz energetske izkaznice za stanje pred prenovo v primeru usklajene izvedbe treh ali več ukrepov energijske prenove stavbe) oziroma podatek Qh iz izračuna PHPP za stanje pred prenovo v primeru skoraj ničenergijske prenove ALI vpišite podatek na podlagi računov za rabo energije za zadnja tri leta pred prenovo, ki bodo Eko skladu skladno z javnim razpisom predloženi najkasneje pred izplačilom nepovratnih sredstev)</t>
    </r>
  </si>
  <si>
    <t>Povprečni mesečni strošek za rabo energije pred prenovo</t>
  </si>
  <si>
    <r>
      <t>Povprečni letni strošek za rabo energije pred prenovo na m</t>
    </r>
    <r>
      <rPr>
        <vertAlign val="superscript"/>
        <sz val="10"/>
        <color theme="1"/>
        <rFont val="Arial"/>
        <family val="2"/>
        <charset val="238"/>
      </rPr>
      <t>2</t>
    </r>
  </si>
  <si>
    <r>
      <t>Povprečni mesečni strošek za rabo energije pred prenovo na m</t>
    </r>
    <r>
      <rPr>
        <vertAlign val="superscript"/>
        <sz val="10"/>
        <color theme="1"/>
        <rFont val="Arial"/>
        <family val="2"/>
        <charset val="238"/>
      </rPr>
      <t>2</t>
    </r>
  </si>
  <si>
    <t>Etažni lastnik</t>
  </si>
  <si>
    <t>Številka posameznega dela stavbe</t>
  </si>
  <si>
    <t>SKUPAJ</t>
  </si>
  <si>
    <t>Po potrebi dodajte polja.</t>
  </si>
  <si>
    <t>Informativni izračun prispevka v rezervni sklad na etažnega lastnika</t>
  </si>
  <si>
    <t>Skupni stroški posojila (skupni znesek kredita, ki ga plačajo kreditojemalci)</t>
  </si>
  <si>
    <r>
      <t>Vračilna doba</t>
    </r>
    <r>
      <rPr>
        <i/>
        <sz val="10"/>
        <color theme="1"/>
        <rFont val="Arial"/>
        <family val="2"/>
        <charset val="238"/>
      </rPr>
      <t xml:space="preserve"> (Izračun vračilne dobe je poenostavljen in namenjen izračunu maksimalne odplačilne dobre kredita. Ne zajema koristi celovite prenove za etažne lastnike zaradi večje kvalitete bivanja, zraka, manjše rabe vode, spremembe stroškov mobilnosti itd., ki jih je treba upoštevati ob odločitvi za izvedbo naložbe. Izračun tudi ne upošteva sprememb v cenah energentov oz. predvideva enak strošek stavbe za rabo energije na 1 kWh kot znaša povprečje za zadnja tri leta pred prenovo. Eko sklad poleg navedenih v tabeli lahko upošteva tudi morebitne druge prihranke, s katerimi bo izkazana vračilna doba, npr. prihranke v rabi vode, vendar jih mora vlagatelj verodostojno izkazati, o čemer presodi Eko sklad. Izračunana vračilna doba se zaokroži navzgor - npr. 7,5 let se zaokroži na 8 let.)</t>
    </r>
  </si>
  <si>
    <t>Če je DDV skladno z določili javnega razpisa priznan strošek naložbe, vpisujte zneske z DDV. V nasprotnem primeru vpisujte zneske brez DDV.</t>
  </si>
  <si>
    <t>Številka fiduciarnega računa rezervnega sklada:</t>
  </si>
  <si>
    <t>Podatki o fiduciarnem računu rezervnega sklada</t>
  </si>
  <si>
    <t>Znesek odprtih terjatev na dan oddaje vloge</t>
  </si>
  <si>
    <t>SI56 …</t>
  </si>
  <si>
    <t>Podatki o naložbi in kreditu</t>
  </si>
  <si>
    <r>
      <t xml:space="preserve">Finančna konstrukcija - viri financiranja naložbe </t>
    </r>
    <r>
      <rPr>
        <i/>
        <sz val="10"/>
        <color theme="1"/>
        <rFont val="Arial"/>
        <family val="2"/>
        <charset val="238"/>
      </rPr>
      <t>(viri financiranja morajo biti zagotovljeni za vrednost celotne naložbe)</t>
    </r>
  </si>
  <si>
    <r>
      <t>Obvezno vplačilo v rezervni sklad skladno z zakonodajo na m</t>
    </r>
    <r>
      <rPr>
        <vertAlign val="superscript"/>
        <sz val="10"/>
        <color theme="1"/>
        <rFont val="Arial"/>
        <family val="2"/>
        <charset val="238"/>
      </rPr>
      <t>2</t>
    </r>
    <r>
      <rPr>
        <sz val="10"/>
        <color theme="1"/>
        <rFont val="Arial"/>
        <family val="2"/>
        <charset val="238"/>
      </rPr>
      <t>:</t>
    </r>
  </si>
  <si>
    <r>
      <t>Trenutno vplačilo v rezervni sklad na m</t>
    </r>
    <r>
      <rPr>
        <vertAlign val="superscript"/>
        <sz val="10"/>
        <color theme="1"/>
        <rFont val="Arial"/>
        <family val="2"/>
        <charset val="238"/>
      </rPr>
      <t>2</t>
    </r>
    <r>
      <rPr>
        <sz val="10"/>
        <color theme="1"/>
        <rFont val="Arial"/>
        <family val="2"/>
        <charset val="238"/>
      </rPr>
      <t>:</t>
    </r>
  </si>
  <si>
    <r>
      <t xml:space="preserve">Želeni znesek kredita </t>
    </r>
    <r>
      <rPr>
        <i/>
        <sz val="10"/>
        <color theme="1"/>
        <rFont val="Arial"/>
        <family val="2"/>
        <charset val="238"/>
      </rPr>
      <t>(podatek vnesite samo na listu 2. Kalkulator za izračun posojila, na ta list se bo nato prenesel avtomatsko; višina kredita je omejena na najnižji znesek kredita, ki znaša 20 % priznanih stroškov naložbe, in najvišji znesek kredita, ki znaša 100 % priznanih stroškov naložbe; vsota kredita in nepovratne finančne spodbude ne sme presegati priznanih stroškov naložbe, razen v primeru, če se dodeljena nepovratna finančna spodbuda izplača izključno za delno poplačilo odobrenega kredita Eko sklada)</t>
    </r>
  </si>
  <si>
    <r>
      <t xml:space="preserve">Želena odplačilna doba </t>
    </r>
    <r>
      <rPr>
        <i/>
        <sz val="10"/>
        <color theme="1"/>
        <rFont val="Arial"/>
        <family val="2"/>
        <charset val="238"/>
      </rPr>
      <t>(podatek vnesite samo na listu 2. Kalkulator za izračun posojila, na ta list se bo nato prenesel avtomatsko; odplačilna doba je lahko 2-10 let in ne dlje od dobe vračila naložbe, izkazane spodaj)</t>
    </r>
  </si>
  <si>
    <r>
      <t xml:space="preserve">Kredit Eko sklada </t>
    </r>
    <r>
      <rPr>
        <i/>
        <sz val="10"/>
        <color theme="1"/>
        <rFont val="Arial"/>
        <family val="2"/>
        <charset val="238"/>
      </rPr>
      <t>(podatek vnesite samo na listu 2. Kalkulator za izračun posojila, prenesel se bo avtomatsko)</t>
    </r>
  </si>
  <si>
    <t>Kalkulator za izračun kredita - preprost izračun posojila</t>
  </si>
  <si>
    <t>Obračunana mesečna vplačila skupaj</t>
  </si>
  <si>
    <t>Obstoječe obveznosti za plačilo iz rezervnega sklada na dan oddaje vloge (npr. drugi krediti, obročna plačila…)</t>
  </si>
  <si>
    <r>
      <t>Strošek celotne naložbe, zmanjšan za višino nepovratnih sredstev, na m</t>
    </r>
    <r>
      <rPr>
        <vertAlign val="superscript"/>
        <sz val="10"/>
        <color theme="1"/>
        <rFont val="Arial"/>
        <family val="2"/>
        <charset val="238"/>
      </rPr>
      <t>2</t>
    </r>
    <r>
      <rPr>
        <sz val="10"/>
        <color theme="1"/>
        <rFont val="Arial"/>
        <family val="2"/>
        <charset val="238"/>
      </rPr>
      <t xml:space="preserve"> (glede na površino za izračun deležev etažnih lastnikov)</t>
    </r>
  </si>
  <si>
    <t>Datum začetka posojila (po datumu  zaključka naložbe podatek iz lista 1. Finančni podatki o naložbi)</t>
  </si>
  <si>
    <r>
      <t>Strošek celotne naložbe na m</t>
    </r>
    <r>
      <rPr>
        <vertAlign val="superscript"/>
        <sz val="10"/>
        <color theme="1"/>
        <rFont val="Arial"/>
        <family val="2"/>
        <charset val="238"/>
      </rPr>
      <t>2</t>
    </r>
    <r>
      <rPr>
        <sz val="10"/>
        <color theme="1"/>
        <rFont val="Arial"/>
        <family val="2"/>
        <charset val="238"/>
      </rPr>
      <t xml:space="preserve"> površine za obračun obveznega prispevka v rezervni sklad</t>
    </r>
  </si>
  <si>
    <r>
      <t>m</t>
    </r>
    <r>
      <rPr>
        <b/>
        <vertAlign val="superscript"/>
        <sz val="10"/>
        <color theme="1"/>
        <rFont val="Arial"/>
        <family val="2"/>
        <charset val="238"/>
      </rPr>
      <t>2</t>
    </r>
  </si>
  <si>
    <t xml:space="preserve">Ocena vrednosti priznanih stroškov naložbe oz. prijavljene naložbe </t>
  </si>
  <si>
    <t>Ocena vrednosti nepovratnih sredstev Eko sklada</t>
  </si>
  <si>
    <r>
      <t>Skupaj površina za obračun obveznega prispevka v rezervni sklad</t>
    </r>
    <r>
      <rPr>
        <sz val="10"/>
        <color theme="1"/>
        <rFont val="Arial"/>
        <family val="2"/>
        <charset val="238"/>
      </rPr>
      <t xml:space="preserve"> </t>
    </r>
    <r>
      <rPr>
        <i/>
        <sz val="10"/>
        <color theme="1"/>
        <rFont val="Arial"/>
        <family val="2"/>
        <charset val="238"/>
      </rPr>
      <t>(seštevek iz lista 3. Informativni izračun  prispevka v RS)</t>
    </r>
  </si>
  <si>
    <r>
      <t xml:space="preserve">Vrednost celotne naložbe </t>
    </r>
    <r>
      <rPr>
        <sz val="10"/>
        <color theme="1"/>
        <rFont val="Arial"/>
        <family val="2"/>
        <charset val="238"/>
      </rPr>
      <t>(priznani stroški naložbe in morebitna druga dela)</t>
    </r>
  </si>
  <si>
    <t>Informativni (ocenjeni) mesečni prihranek zaradi izvedbe naložbe (EUR)</t>
  </si>
  <si>
    <r>
      <t xml:space="preserve">Drugo </t>
    </r>
    <r>
      <rPr>
        <i/>
        <sz val="10"/>
        <color theme="1"/>
        <rFont val="Arial"/>
        <family val="2"/>
        <charset val="238"/>
      </rPr>
      <t>(navedite)</t>
    </r>
  </si>
  <si>
    <t xml:space="preserve"> vrednost 3 mesečni EURIBOR</t>
  </si>
  <si>
    <t xml:space="preserve">Skupna letna obrestna mera (3 mesečni EUROBOR + 1,30%)  </t>
  </si>
  <si>
    <t>Površina za obračun obveznega prispevka v rezervni sklad (m2)</t>
  </si>
  <si>
    <t>3 months Euribor rate (euribor-rates.eu)</t>
  </si>
  <si>
    <r>
      <t xml:space="preserve">Mesečna anuiteta </t>
    </r>
    <r>
      <rPr>
        <i/>
        <sz val="10"/>
        <color theme="1"/>
        <rFont val="Arial"/>
        <family val="2"/>
        <charset val="238"/>
      </rPr>
      <t>(podatek se avtomatsko prenese z lista 2. Kalkulator za izračun posojila;  informativni izračun pod predpostavko, da se trimesečni EURIBOR ne spreminja)</t>
    </r>
  </si>
  <si>
    <r>
      <t>Mesečna anutiteta v EUR na m</t>
    </r>
    <r>
      <rPr>
        <b/>
        <vertAlign val="superscript"/>
        <sz val="10"/>
        <color theme="1"/>
        <rFont val="Arial"/>
        <family val="2"/>
        <charset val="238"/>
      </rPr>
      <t xml:space="preserve">2 </t>
    </r>
    <r>
      <rPr>
        <b/>
        <sz val="10"/>
        <color theme="1"/>
        <rFont val="Arial"/>
        <family val="2"/>
        <charset val="238"/>
      </rPr>
      <t xml:space="preserve"> </t>
    </r>
    <r>
      <rPr>
        <sz val="10"/>
        <color theme="1"/>
        <rFont val="Arial"/>
        <family val="2"/>
        <charset val="238"/>
      </rPr>
      <t xml:space="preserve">(podatek se samodejno izračuna iz mesečne anuitete in površine za obračun obveznega prispevka v rezervni sklad) </t>
    </r>
  </si>
  <si>
    <r>
      <t>Mesečna anutiteta v EUR na m</t>
    </r>
    <r>
      <rPr>
        <b/>
        <vertAlign val="superscript"/>
        <sz val="10"/>
        <color theme="1"/>
        <rFont val="Arial"/>
        <family val="2"/>
        <charset val="238"/>
      </rPr>
      <t>2</t>
    </r>
    <r>
      <rPr>
        <b/>
        <sz val="10"/>
        <color theme="1"/>
        <rFont val="Arial"/>
        <family val="2"/>
        <charset val="238"/>
      </rPr>
      <t>, povečana za 10 % zaradi tveganja spremembe 3 mesečnega EURIBOR</t>
    </r>
  </si>
  <si>
    <r>
      <t>SKUPAJ mesečni prispevek v rezrvni sklad v EUR na m</t>
    </r>
    <r>
      <rPr>
        <b/>
        <vertAlign val="superscript"/>
        <sz val="10"/>
        <color theme="1"/>
        <rFont val="Arial"/>
        <family val="2"/>
        <charset val="238"/>
      </rPr>
      <t>2</t>
    </r>
    <r>
      <rPr>
        <b/>
        <sz val="10"/>
        <color theme="1"/>
        <rFont val="Arial"/>
        <family val="2"/>
        <charset val="238"/>
      </rPr>
      <t xml:space="preserve"> </t>
    </r>
    <r>
      <rPr>
        <sz val="10"/>
        <color theme="1"/>
        <rFont val="Arial"/>
        <family val="2"/>
        <charset val="238"/>
      </rPr>
      <t>(anuiteta + prispevek za plačilo ostalih obveznosti)</t>
    </r>
  </si>
  <si>
    <r>
      <t xml:space="preserve">Neto mesečni strošek po izvedbi naložbe </t>
    </r>
    <r>
      <rPr>
        <sz val="10"/>
        <color theme="1" tint="0.24994659260841701"/>
        <rFont val="Arial"/>
        <family val="2"/>
        <charset val="238"/>
      </rPr>
      <t xml:space="preserve">(predvideno novo vplačilo v rezervni sklad zmanjšano za prihranke) </t>
    </r>
    <r>
      <rPr>
        <b/>
        <sz val="10"/>
        <color theme="1" tint="0.24994659260841701"/>
        <rFont val="Arial"/>
        <family val="2"/>
        <charset val="238"/>
      </rPr>
      <t>(EUR)</t>
    </r>
  </si>
  <si>
    <t>9 (7 - 8)</t>
  </si>
  <si>
    <r>
      <t>Mesečni prispevek v rezervni sklad v EUR na m</t>
    </r>
    <r>
      <rPr>
        <b/>
        <vertAlign val="superscript"/>
        <sz val="10"/>
        <color theme="1"/>
        <rFont val="Arial"/>
        <family val="2"/>
        <charset val="238"/>
      </rPr>
      <t>2</t>
    </r>
    <r>
      <rPr>
        <b/>
        <sz val="10"/>
        <color theme="1"/>
        <rFont val="Arial"/>
        <family val="2"/>
        <charset val="238"/>
      </rPr>
      <t xml:space="preserve"> za plačilo ostalih obveznosti </t>
    </r>
    <r>
      <rPr>
        <sz val="10"/>
        <color theme="1"/>
        <rFont val="Arial"/>
        <family val="2"/>
        <charset val="238"/>
      </rPr>
      <t>(ocena glede na sprejeti načrt vzdrževanja)</t>
    </r>
  </si>
  <si>
    <t xml:space="preserve">Predvidena cena energije za obdobje odplačila kredita </t>
  </si>
  <si>
    <t>EUR/kWh</t>
  </si>
  <si>
    <t>Vračilna doba (zaokrožena) z upoštevanjem subvencije</t>
  </si>
  <si>
    <t>Izračun prihrankov, vračilne dobe in stroškov v času odplačila kredita</t>
  </si>
  <si>
    <r>
      <t xml:space="preserve">Povprečni letni strošek za rabo energije pred prenovo </t>
    </r>
    <r>
      <rPr>
        <b/>
        <i/>
        <sz val="10"/>
        <color theme="1"/>
        <rFont val="Arial"/>
        <family val="2"/>
        <charset val="238"/>
      </rPr>
      <t>(vpišite podatek na podlagi računov za rabo energije za zadnja tri leta pred prenovo, ki bodo Eko skladu skladno z javnim razpisom predloženi najkasneje pred izplačilom nepovratnih sredstev)</t>
    </r>
  </si>
  <si>
    <r>
      <t>Trenutna mesečna obveznost prispevka v rezervni sklad na m</t>
    </r>
    <r>
      <rPr>
        <b/>
        <vertAlign val="superscript"/>
        <sz val="10"/>
        <color theme="1" tint="0.24994659260841701"/>
        <rFont val="Arial"/>
        <family val="2"/>
        <charset val="238"/>
      </rPr>
      <t>2</t>
    </r>
    <r>
      <rPr>
        <b/>
        <sz val="10"/>
        <color theme="1" tint="0.24994659260841701"/>
        <rFont val="Arial"/>
        <family val="2"/>
        <charset val="238"/>
      </rPr>
      <t xml:space="preserve"> </t>
    </r>
  </si>
  <si>
    <r>
      <t xml:space="preserve"> Mesečne anuitete kredita povečana za 10 % zaradi tveganja spremembe 3 mesečnega EURIBOR</t>
    </r>
    <r>
      <rPr>
        <sz val="10"/>
        <color theme="1" tint="0.24994659260841701"/>
        <rFont val="Arial"/>
        <family val="2"/>
        <charset val="238"/>
      </rPr>
      <t xml:space="preserve"> (mesečna anuiteta EUR/m2 povečana zaradi tveganja spremembe 3 mesečnega EURIBOR za 10% x površina za obračun; podatek se samodejno izračuna z lista 1. Finančni podatki o naložbi) </t>
    </r>
    <r>
      <rPr>
        <b/>
        <sz val="10"/>
        <color theme="1" tint="0.24994659260841701"/>
        <rFont val="Arial"/>
        <family val="2"/>
        <charset val="238"/>
      </rPr>
      <t xml:space="preserve">(EUR) </t>
    </r>
  </si>
  <si>
    <r>
      <t>Predvidena nova višina plačila v rezervni sklad na m</t>
    </r>
    <r>
      <rPr>
        <b/>
        <vertAlign val="superscript"/>
        <sz val="10"/>
        <color theme="1" tint="0.24994659260841701"/>
        <rFont val="Arial"/>
        <family val="2"/>
        <charset val="238"/>
      </rPr>
      <t>2</t>
    </r>
    <r>
      <rPr>
        <sz val="10"/>
        <color theme="1" tint="0.24994659260841701"/>
        <rFont val="Arial"/>
        <family val="2"/>
        <charset val="238"/>
      </rPr>
      <t>(SKUPAJ mesečna anuiteta EUR/m2 povečana zaradi tveganja spremembe 3 mesečnega in EURIBOR za 10%  ter mesečno vplačilo za porkivanje ostalih stroškov)</t>
    </r>
  </si>
  <si>
    <r>
      <t xml:space="preserve">Neto mesečni strošek po izvedbi naložbe </t>
    </r>
    <r>
      <rPr>
        <sz val="10"/>
        <color theme="1" tint="0.24994659260841701"/>
        <rFont val="Arial"/>
        <family val="2"/>
        <charset val="238"/>
      </rPr>
      <t xml:space="preserve">(predvideno novo vplačilo v rezervni sklad zmanjšano za ocenjene prihranke) </t>
    </r>
    <r>
      <rPr>
        <b/>
        <sz val="10"/>
        <color theme="1" tint="0.24994659260841701"/>
        <rFont val="Arial"/>
        <family val="2"/>
        <charset val="238"/>
      </rPr>
      <t>(EUR)</t>
    </r>
  </si>
  <si>
    <r>
      <t xml:space="preserve">Letni prispevek v rezervni sklad v EUR za plačilo ostalih obveznosti v obdobju odplačila kredita v breme rezervnega sklada </t>
    </r>
    <r>
      <rPr>
        <sz val="10"/>
        <color theme="1"/>
        <rFont val="Arial"/>
        <family val="2"/>
        <charset val="238"/>
      </rPr>
      <t>(ocena glede na sprejeti načrt vzdrževanja)</t>
    </r>
  </si>
  <si>
    <t xml:space="preserve">Ocenjena mesečna vplačila v rezervni sklad pred prenovo skupaj </t>
  </si>
  <si>
    <t>Ocenjena mesečna vplačila v rezervni sklad po prenovi zmanjšano za ocenjene prihranke pri strošku energeije</t>
  </si>
  <si>
    <t>Izpolnite samo polja, označena sivo, in sicer na vseh treh listih. Ostala polja se izpolnijo avtomatsko.                                                                            Vsi izračuni za naprej  so narejeni na podlagi predpostavk, ki veljajo za celotno obdobje odplačila kredita in zato lahko služijo le kot ocena.</t>
  </si>
  <si>
    <r>
      <rPr>
        <b/>
        <sz val="10"/>
        <color theme="1" tint="0.24994659260841701"/>
        <rFont val="Arial"/>
        <family val="2"/>
        <charset val="238"/>
      </rPr>
      <t xml:space="preserve">Trenutna mesečna obveznost prispevka v rezervni sklad po zakonodaji </t>
    </r>
    <r>
      <rPr>
        <sz val="10"/>
        <color theme="1" tint="0.24994659260841701"/>
        <rFont val="Arial"/>
        <family val="2"/>
        <charset val="238"/>
      </rPr>
      <t xml:space="preserve">(0,20-0,30 EUR/m2, podatek se prenese avtomatsko z lista 1. Finančni podatki o naložbi) </t>
    </r>
    <r>
      <rPr>
        <b/>
        <sz val="10"/>
        <color theme="1" tint="0.24994659260841701"/>
        <rFont val="Arial"/>
        <family val="2"/>
        <charset val="238"/>
      </rPr>
      <t>(EUR)</t>
    </r>
  </si>
  <si>
    <r>
      <rPr>
        <b/>
        <sz val="10"/>
        <color theme="1" tint="0.24994659260841701"/>
        <rFont val="Arial"/>
        <family val="2"/>
        <charset val="238"/>
      </rPr>
      <t>Trenutna mesečna obveznost prispevka v rezervni sklad</t>
    </r>
    <r>
      <rPr>
        <sz val="10"/>
        <color theme="1" tint="0.24994659260841701"/>
        <rFont val="Arial"/>
        <family val="2"/>
        <charset val="238"/>
      </rPr>
      <t xml:space="preserve"> (X EUR/m2, podatek se prenese avtomatsko z lista 1. Finančni podatki o naložbi)</t>
    </r>
    <r>
      <rPr>
        <b/>
        <sz val="10"/>
        <color theme="1" tint="0.24994659260841701"/>
        <rFont val="Arial"/>
        <family val="2"/>
        <charset val="238"/>
      </rPr>
      <t xml:space="preserve"> (EUR)</t>
    </r>
  </si>
  <si>
    <t>Letni strošek stavbe za rabo energije pred prenovo (po predvidetni ceni energije za odbobje odplačila kredita)</t>
  </si>
  <si>
    <t xml:space="preserve">Povprečni strošek za rabo energije pred prenovo na 1 kWh </t>
  </si>
  <si>
    <r>
      <t xml:space="preserve">Predvidena nova višina plačila v rezervni sklad </t>
    </r>
    <r>
      <rPr>
        <sz val="10"/>
        <color theme="1" tint="0.24994659260841701"/>
        <rFont val="Arial"/>
        <family val="2"/>
        <charset val="238"/>
      </rPr>
      <t>(SKUPAJ mesečni prispevek v rezervni sklad v EUR glede na površino za obračun prispevka; podatek se prenese z lista 1. Finančni podatki o naložbi in samodejno izračuna)</t>
    </r>
    <r>
      <rPr>
        <b/>
        <sz val="10"/>
        <color theme="1" tint="0.24994659260841701"/>
        <rFont val="Arial"/>
        <family val="2"/>
        <charset val="238"/>
      </rPr>
      <t xml:space="preserve">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</si>
</sst>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quot;_-;\-* #,##0\ &quot;€&quot;_-;_-* &quot;-&quot;\ &quot;€&quot;_-;_-@_-"/>
    <numFmt numFmtId="43" formatCode="_-* #,##0.00\ _€_-;\-* #,##0.00\ _€_-;_-* &quot;-&quot;??\ _€_-;_-@_-"/>
    <numFmt numFmtId="164" formatCode="_(* #,##0_);_(* \(#,##0\);_(* &quot;-&quot;_);_(@_)"/>
    <numFmt numFmtId="165" formatCode="#,##0.00\ &quot;€&quot;"/>
    <numFmt numFmtId="166" formatCode="#,##0\ &quot;€&quot;"/>
    <numFmt numFmtId="167" formatCode="_-* #,##0\ _€_-;\-* #,##0\ _€_-;_-* &quot;-&quot;??\ _€_-;_-@_-"/>
    <numFmt numFmtId="168" formatCode="#,##0.0000"/>
    <numFmt numFmtId="169" formatCode="#,##0.00_ ;[Red]\-#,##0.00\ "/>
  </numFmts>
  <fonts count="49" x14ac:knownFonts="1">
    <font>
      <sz val="11"/>
      <color theme="1" tint="0.24994659260841701"/>
      <name val="Calibri"/>
      <family val="2"/>
      <charset val="238"/>
    </font>
    <font>
      <sz val="11"/>
      <color theme="1"/>
      <name val="Lucida Sans"/>
      <family val="2"/>
      <scheme val="minor"/>
    </font>
    <font>
      <b/>
      <sz val="11"/>
      <color theme="3"/>
      <name val="Rockwell"/>
      <family val="2"/>
      <scheme val="major"/>
    </font>
    <font>
      <b/>
      <sz val="11"/>
      <color theme="1" tint="0.24994659260841701"/>
      <name val="Rockwell"/>
      <family val="2"/>
      <scheme val="major"/>
    </font>
    <font>
      <i/>
      <sz val="11"/>
      <color theme="1" tint="0.34998626667073579"/>
      <name val="Lucida Sans"/>
      <family val="2"/>
      <scheme val="minor"/>
    </font>
    <font>
      <sz val="11"/>
      <color theme="1" tint="0.24994659260841701"/>
      <name val="Lucida Sans"/>
      <family val="2"/>
      <scheme val="minor"/>
    </font>
    <font>
      <sz val="11"/>
      <color rgb="FF006100"/>
      <name val="Lucida Sans"/>
      <family val="2"/>
      <scheme val="minor"/>
    </font>
    <font>
      <sz val="11"/>
      <color rgb="FF9C0006"/>
      <name val="Lucida Sans"/>
      <family val="2"/>
      <scheme val="minor"/>
    </font>
    <font>
      <sz val="11"/>
      <color rgb="FF9C5700"/>
      <name val="Lucida Sans"/>
      <family val="2"/>
      <scheme val="minor"/>
    </font>
    <font>
      <b/>
      <sz val="11"/>
      <color rgb="FF3F3F3F"/>
      <name val="Lucida Sans"/>
      <family val="2"/>
      <scheme val="minor"/>
    </font>
    <font>
      <b/>
      <sz val="11"/>
      <color rgb="FFFA7D00"/>
      <name val="Lucida Sans"/>
      <family val="2"/>
      <scheme val="minor"/>
    </font>
    <font>
      <sz val="11"/>
      <color rgb="FFFA7D00"/>
      <name val="Lucida Sans"/>
      <family val="2"/>
      <scheme val="minor"/>
    </font>
    <font>
      <b/>
      <sz val="11"/>
      <color theme="0"/>
      <name val="Lucida Sans"/>
      <family val="2"/>
      <scheme val="minor"/>
    </font>
    <font>
      <sz val="11"/>
      <color rgb="FFFF0000"/>
      <name val="Lucida Sans"/>
      <family val="2"/>
      <scheme val="minor"/>
    </font>
    <font>
      <b/>
      <sz val="11"/>
      <color theme="1"/>
      <name val="Lucida Sans"/>
      <family val="2"/>
      <scheme val="minor"/>
    </font>
    <font>
      <sz val="11"/>
      <color theme="0"/>
      <name val="Lucida Sans"/>
      <family val="2"/>
      <scheme val="minor"/>
    </font>
    <font>
      <b/>
      <sz val="16"/>
      <color theme="1" tint="0.24994659260841701"/>
      <name val="Times New Roman"/>
      <family val="1"/>
      <charset val="238"/>
    </font>
    <font>
      <b/>
      <sz val="11"/>
      <color theme="1" tint="0.24994659260841701"/>
      <name val="Times New Roman"/>
      <family val="1"/>
      <charset val="238"/>
    </font>
    <font>
      <sz val="11"/>
      <color theme="1" tint="0.24994659260841701"/>
      <name val="Calibri"/>
      <family val="2"/>
      <charset val="238"/>
    </font>
    <font>
      <sz val="10"/>
      <name val="Calibri"/>
      <family val="2"/>
      <charset val="238"/>
    </font>
    <font>
      <sz val="8"/>
      <color theme="1" tint="0.24994659260841701"/>
      <name val="Calibri"/>
      <family val="2"/>
      <charset val="238"/>
    </font>
    <font>
      <sz val="9"/>
      <name val="Calibri"/>
      <family val="2"/>
      <charset val="238"/>
    </font>
    <font>
      <sz val="11"/>
      <name val="Calibri"/>
      <family val="2"/>
      <charset val="238"/>
    </font>
    <font>
      <sz val="9"/>
      <color theme="1" tint="0.24994659260841701"/>
      <name val="Calibri"/>
      <family val="2"/>
      <charset val="238"/>
    </font>
    <font>
      <sz val="10"/>
      <name val="Arial"/>
      <family val="2"/>
      <charset val="238"/>
    </font>
    <font>
      <b/>
      <sz val="16"/>
      <color theme="5" tint="-0.499984740745262"/>
      <name val="Arial"/>
      <family val="2"/>
      <charset val="238"/>
    </font>
    <font>
      <sz val="11"/>
      <color theme="0"/>
      <name val="Arial"/>
      <family val="2"/>
      <charset val="238"/>
    </font>
    <font>
      <sz val="11"/>
      <color theme="1" tint="0.24994659260841701"/>
      <name val="Arial"/>
      <family val="2"/>
      <charset val="238"/>
    </font>
    <font>
      <sz val="10"/>
      <color theme="1" tint="0.249977111117893"/>
      <name val="Arial"/>
      <family val="2"/>
      <charset val="238"/>
    </font>
    <font>
      <sz val="9"/>
      <color theme="1" tint="0.24994659260841701"/>
      <name val="Arial"/>
      <family val="2"/>
      <charset val="238"/>
    </font>
    <font>
      <sz val="9"/>
      <name val="Arial"/>
      <family val="2"/>
      <charset val="238"/>
    </font>
    <font>
      <b/>
      <sz val="11"/>
      <color theme="1"/>
      <name val="Arial"/>
      <family val="2"/>
      <charset val="238"/>
    </font>
    <font>
      <i/>
      <sz val="10"/>
      <color theme="1"/>
      <name val="Arial"/>
      <family val="2"/>
      <charset val="238"/>
    </font>
    <font>
      <sz val="10"/>
      <color theme="1" tint="0.24994659260841701"/>
      <name val="Calibri"/>
      <family val="2"/>
      <charset val="238"/>
    </font>
    <font>
      <b/>
      <sz val="10"/>
      <color theme="1"/>
      <name val="Arial"/>
      <family val="2"/>
      <charset val="238"/>
    </font>
    <font>
      <sz val="10"/>
      <color theme="1"/>
      <name val="Arial"/>
      <family val="2"/>
      <charset val="238"/>
    </font>
    <font>
      <vertAlign val="superscript"/>
      <sz val="10"/>
      <color theme="1"/>
      <name val="Arial"/>
      <family val="2"/>
      <charset val="238"/>
    </font>
    <font>
      <b/>
      <i/>
      <sz val="11"/>
      <color theme="1"/>
      <name val="Arial"/>
      <family val="2"/>
      <charset val="238"/>
    </font>
    <font>
      <b/>
      <vertAlign val="superscript"/>
      <sz val="10"/>
      <color theme="1"/>
      <name val="Arial"/>
      <family val="2"/>
      <charset val="238"/>
    </font>
    <font>
      <b/>
      <sz val="10"/>
      <name val="Arial"/>
      <family val="2"/>
      <charset val="238"/>
    </font>
    <font>
      <b/>
      <sz val="10"/>
      <color theme="1" tint="0.24994659260841701"/>
      <name val="Arial"/>
      <family val="2"/>
      <charset val="238"/>
    </font>
    <font>
      <sz val="10"/>
      <color theme="1" tint="0.24994659260841701"/>
      <name val="Arial"/>
      <family val="2"/>
      <charset val="238"/>
    </font>
    <font>
      <i/>
      <sz val="10"/>
      <color theme="1" tint="0.24994659260841701"/>
      <name val="Arial"/>
      <family val="2"/>
      <charset val="238"/>
    </font>
    <font>
      <b/>
      <i/>
      <sz val="10"/>
      <color rgb="FFFF0000"/>
      <name val="Arial"/>
      <family val="2"/>
      <charset val="238"/>
    </font>
    <font>
      <b/>
      <i/>
      <sz val="10"/>
      <color theme="1"/>
      <name val="Arial"/>
      <family val="2"/>
      <charset val="238"/>
    </font>
    <font>
      <sz val="9"/>
      <color indexed="81"/>
      <name val="Segoe UI"/>
      <family val="2"/>
      <charset val="238"/>
    </font>
    <font>
      <u/>
      <sz val="11"/>
      <color theme="10"/>
      <name val="Calibri"/>
      <family val="2"/>
      <charset val="238"/>
    </font>
    <font>
      <b/>
      <vertAlign val="superscript"/>
      <sz val="10"/>
      <color theme="1" tint="0.24994659260841701"/>
      <name val="Arial"/>
      <family val="2"/>
      <charset val="238"/>
    </font>
    <font>
      <b/>
      <sz val="10"/>
      <color theme="1" tint="0.24994659260841701"/>
      <name val="Calibri"/>
      <family val="2"/>
      <charset val="238"/>
    </font>
  </fonts>
  <fills count="39">
    <fill>
      <patternFill patternType="none"/>
    </fill>
    <fill>
      <patternFill patternType="gray125"/>
    </fill>
    <fill>
      <patternFill patternType="solid">
        <fgColor theme="0" tint="-0.14996795556505021"/>
        <bgColor indexed="64"/>
      </patternFill>
    </fill>
    <fill>
      <patternFill patternType="solid">
        <fgColor theme="5" tint="-0.499984740745262"/>
        <bgColor indexed="64"/>
      </patternFill>
    </fill>
    <fill>
      <gradientFill degree="180">
        <stop position="0">
          <color theme="5"/>
        </stop>
        <stop position="1">
          <color theme="5" tint="-0.49803155613879818"/>
        </stop>
      </gradient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DDDDDD"/>
        <bgColor indexed="64"/>
      </patternFill>
    </fill>
    <fill>
      <patternFill patternType="solid">
        <fgColor theme="4" tint="0.79998168889431442"/>
        <bgColor indexed="64"/>
      </patternFill>
    </fill>
    <fill>
      <patternFill patternType="solid">
        <fgColor theme="0" tint="-0.14999847407452621"/>
        <bgColor indexed="64"/>
      </patternFill>
    </fill>
  </fills>
  <borders count="25">
    <border>
      <left/>
      <right/>
      <top/>
      <bottom/>
      <diagonal/>
    </border>
    <border>
      <left/>
      <right/>
      <top/>
      <bottom style="medium">
        <color theme="4" tint="-0.499984740745262"/>
      </bottom>
      <diagonal/>
    </border>
    <border>
      <left/>
      <right/>
      <top style="thin">
        <color theme="1" tint="0.499984740745262"/>
      </top>
      <bottom style="thin">
        <color theme="1" tint="0.499984740745262"/>
      </bottom>
      <diagonal/>
    </border>
    <border>
      <left/>
      <right/>
      <top/>
      <bottom style="thick">
        <color theme="4" tint="-0.499984740745262"/>
      </bottom>
      <diagonal/>
    </border>
    <border>
      <left/>
      <right/>
      <top style="thin">
        <color theme="4" tint="-0.499984740745262"/>
      </top>
      <bottom style="thin">
        <color theme="4" tint="-0.499984740745262"/>
      </bottom>
      <diagonal/>
    </border>
    <border>
      <left/>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style="thin">
        <color theme="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9">
    <xf numFmtId="0" fontId="0" fillId="0" borderId="0">
      <alignment vertical="center"/>
    </xf>
    <xf numFmtId="165" fontId="22" fillId="0" borderId="0" applyFill="0" applyBorder="0" applyProtection="0">
      <alignment horizontal="right"/>
    </xf>
    <xf numFmtId="0" fontId="17" fillId="0" borderId="1" applyNumberFormat="0" applyFill="0" applyProtection="0"/>
    <xf numFmtId="0" fontId="3" fillId="0" borderId="1" applyNumberFormat="0" applyFill="0" applyProtection="0">
      <alignment vertical="center"/>
    </xf>
    <xf numFmtId="0" fontId="2" fillId="0" borderId="4" applyNumberFormat="0" applyFill="0" applyProtection="0">
      <alignment vertical="center"/>
    </xf>
    <xf numFmtId="0" fontId="5" fillId="2" borderId="2" applyNumberFormat="0" applyProtection="0"/>
    <xf numFmtId="0" fontId="4" fillId="0" borderId="2" applyNumberFormat="0" applyProtection="0">
      <alignment vertical="center"/>
    </xf>
    <xf numFmtId="0" fontId="2" fillId="0" borderId="0" applyNumberFormat="0" applyFill="0" applyBorder="0" applyAlignment="0" applyProtection="0"/>
    <xf numFmtId="0" fontId="16" fillId="0" borderId="3" applyNumberFormat="0" applyFill="0" applyProtection="0">
      <alignment vertical="center"/>
    </xf>
    <xf numFmtId="14" fontId="18" fillId="0" borderId="0" applyFill="0" applyBorder="0" applyAlignment="0">
      <alignment vertical="center"/>
    </xf>
    <xf numFmtId="3" fontId="18" fillId="0" borderId="0" applyFill="0" applyBorder="0" applyAlignment="0" applyProtection="0"/>
    <xf numFmtId="10" fontId="18" fillId="0" borderId="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11" applyNumberFormat="0" applyAlignment="0" applyProtection="0"/>
    <xf numFmtId="0" fontId="10" fillId="8" borderId="12" applyNumberFormat="0" applyAlignment="0" applyProtection="0"/>
    <xf numFmtId="0" fontId="11" fillId="0" borderId="13" applyNumberFormat="0" applyFill="0" applyAlignment="0" applyProtection="0"/>
    <xf numFmtId="0" fontId="12" fillId="9" borderId="14" applyNumberFormat="0" applyAlignment="0" applyProtection="0"/>
    <xf numFmtId="0" fontId="13" fillId="0" borderId="0" applyNumberFormat="0" applyFill="0" applyBorder="0" applyAlignment="0" applyProtection="0"/>
    <xf numFmtId="0" fontId="5" fillId="10" borderId="15" applyNumberFormat="0" applyFont="0" applyAlignment="0" applyProtection="0"/>
    <xf numFmtId="0" fontId="14" fillId="0" borderId="16" applyNumberFormat="0" applyFill="0" applyAlignment="0" applyProtection="0"/>
    <xf numFmtId="0" fontId="15"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5"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5"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5"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5"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5"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6" fillId="0" borderId="0" applyNumberFormat="0" applyFill="0" applyBorder="0" applyAlignment="0" applyProtection="0">
      <alignment vertical="center"/>
    </xf>
  </cellStyleXfs>
  <cellXfs count="148">
    <xf numFmtId="0" fontId="0" fillId="0" borderId="0" xfId="0">
      <alignment vertical="center"/>
    </xf>
    <xf numFmtId="0" fontId="26" fillId="3" borderId="0" xfId="0" applyFont="1" applyFill="1" applyBorder="1" applyAlignment="1" applyProtection="1">
      <alignment horizontal="center" vertical="center" wrapText="1"/>
    </xf>
    <xf numFmtId="0" fontId="26" fillId="3" borderId="0" xfId="0" applyFont="1" applyFill="1" applyBorder="1" applyAlignment="1" applyProtection="1">
      <alignment horizontal="left" vertical="center" wrapText="1" indent="1"/>
    </xf>
    <xf numFmtId="0" fontId="26" fillId="3" borderId="0" xfId="0" applyFont="1" applyFill="1" applyBorder="1" applyAlignment="1" applyProtection="1">
      <alignment horizontal="right" vertical="center" wrapText="1" indent="1"/>
    </xf>
    <xf numFmtId="0" fontId="0" fillId="0" borderId="0" xfId="0" applyAlignment="1">
      <alignment vertical="center"/>
    </xf>
    <xf numFmtId="0" fontId="33" fillId="0" borderId="0" xfId="0" applyFont="1" applyAlignment="1">
      <alignment vertical="center"/>
    </xf>
    <xf numFmtId="0" fontId="34" fillId="0" borderId="0" xfId="0" applyFont="1" applyBorder="1" applyAlignment="1">
      <alignment wrapText="1"/>
    </xf>
    <xf numFmtId="0" fontId="32" fillId="0" borderId="0" xfId="0" applyFont="1" applyBorder="1" applyAlignment="1">
      <alignment wrapText="1"/>
    </xf>
    <xf numFmtId="0" fontId="35" fillId="0" borderId="0" xfId="0" applyFont="1" applyBorder="1" applyAlignment="1">
      <alignment wrapText="1"/>
    </xf>
    <xf numFmtId="0" fontId="35" fillId="0" borderId="0" xfId="0" applyFont="1" applyAlignment="1">
      <alignment wrapText="1"/>
    </xf>
    <xf numFmtId="0" fontId="35" fillId="0" borderId="0" xfId="0" applyFont="1" applyAlignment="1"/>
    <xf numFmtId="0" fontId="35" fillId="0" borderId="0" xfId="0" applyFont="1" applyBorder="1" applyAlignment="1">
      <alignment horizontal="left" wrapText="1"/>
    </xf>
    <xf numFmtId="0" fontId="34" fillId="0" borderId="0" xfId="0" applyFont="1" applyFill="1" applyBorder="1" applyAlignment="1">
      <alignment wrapText="1"/>
    </xf>
    <xf numFmtId="0" fontId="34" fillId="0" borderId="0" xfId="0" applyFont="1" applyAlignment="1">
      <alignment wrapText="1"/>
    </xf>
    <xf numFmtId="0" fontId="34" fillId="0" borderId="0" xfId="0" applyFont="1" applyAlignment="1"/>
    <xf numFmtId="0" fontId="31" fillId="0" borderId="0" xfId="0" applyFont="1" applyBorder="1" applyAlignment="1">
      <alignment vertical="center" wrapText="1"/>
    </xf>
    <xf numFmtId="0" fontId="32" fillId="0" borderId="0" xfId="0" applyFont="1" applyBorder="1" applyAlignment="1">
      <alignment vertical="top" wrapText="1"/>
    </xf>
    <xf numFmtId="0" fontId="33" fillId="0" borderId="0" xfId="0" applyFont="1" applyAlignment="1">
      <alignment vertical="center" wrapText="1"/>
    </xf>
    <xf numFmtId="0" fontId="37" fillId="0" borderId="0" xfId="0" applyFont="1" applyBorder="1" applyAlignment="1">
      <alignment vertical="top" wrapText="1"/>
    </xf>
    <xf numFmtId="167" fontId="35" fillId="0" borderId="0" xfId="0" applyNumberFormat="1" applyFont="1" applyFill="1" applyBorder="1" applyAlignment="1">
      <alignment wrapText="1"/>
    </xf>
    <xf numFmtId="0" fontId="35" fillId="0" borderId="0" xfId="0" applyFont="1" applyFill="1" applyBorder="1" applyAlignment="1">
      <alignment wrapText="1"/>
    </xf>
    <xf numFmtId="0" fontId="39" fillId="0" borderId="0" xfId="0" applyFont="1" applyFill="1" applyAlignment="1">
      <alignment wrapText="1"/>
    </xf>
    <xf numFmtId="0" fontId="0" fillId="0" borderId="0" xfId="0" applyAlignment="1">
      <alignment vertical="center" wrapText="1"/>
    </xf>
    <xf numFmtId="0" fontId="35" fillId="0" borderId="0" xfId="0" applyFont="1" applyBorder="1" applyAlignment="1">
      <alignment vertical="top" wrapText="1"/>
    </xf>
    <xf numFmtId="0" fontId="44" fillId="0" borderId="0" xfId="0" applyFont="1" applyBorder="1" applyAlignment="1">
      <alignment wrapText="1"/>
    </xf>
    <xf numFmtId="3" fontId="41" fillId="0" borderId="0" xfId="10" applyFont="1" applyBorder="1" applyAlignment="1">
      <alignment horizontal="center" vertical="center" wrapText="1"/>
    </xf>
    <xf numFmtId="3" fontId="41" fillId="0" borderId="0" xfId="10" applyFont="1" applyBorder="1" applyAlignment="1">
      <alignment vertical="top" wrapText="1"/>
    </xf>
    <xf numFmtId="3" fontId="41" fillId="0" borderId="0" xfId="10" applyFont="1" applyBorder="1" applyAlignment="1">
      <alignment wrapText="1"/>
    </xf>
    <xf numFmtId="3" fontId="41" fillId="0" borderId="0" xfId="10" applyFont="1" applyBorder="1" applyAlignment="1">
      <alignment horizontal="left" wrapText="1"/>
    </xf>
    <xf numFmtId="3" fontId="41" fillId="0" borderId="0" xfId="10" applyFont="1" applyBorder="1" applyAlignment="1"/>
    <xf numFmtId="3" fontId="41" fillId="0" borderId="0" xfId="10" applyFont="1" applyAlignment="1">
      <alignment vertical="center"/>
    </xf>
    <xf numFmtId="4" fontId="40" fillId="0" borderId="0" xfId="10" applyNumberFormat="1" applyFont="1" applyBorder="1" applyAlignment="1">
      <alignment wrapText="1"/>
    </xf>
    <xf numFmtId="3" fontId="40" fillId="0" borderId="0" xfId="10" applyFont="1" applyBorder="1" applyAlignment="1">
      <alignment wrapText="1"/>
    </xf>
    <xf numFmtId="3" fontId="40" fillId="0" borderId="0" xfId="10" applyFont="1" applyFill="1" applyBorder="1" applyAlignment="1">
      <alignment wrapText="1"/>
    </xf>
    <xf numFmtId="0" fontId="35" fillId="0" borderId="0" xfId="0" applyFont="1" applyFill="1" applyBorder="1" applyAlignment="1"/>
    <xf numFmtId="0" fontId="31" fillId="0" borderId="0" xfId="0" applyFont="1" applyBorder="1" applyAlignment="1">
      <alignment horizontal="center" vertical="center" wrapText="1"/>
    </xf>
    <xf numFmtId="3" fontId="41" fillId="38" borderId="0" xfId="10" applyFont="1" applyFill="1" applyBorder="1" applyAlignment="1" applyProtection="1">
      <alignment vertical="top" wrapText="1"/>
      <protection locked="0"/>
    </xf>
    <xf numFmtId="3" fontId="41" fillId="38" borderId="0" xfId="10" applyFont="1" applyFill="1" applyAlignment="1" applyProtection="1">
      <alignment vertical="center"/>
      <protection locked="0"/>
    </xf>
    <xf numFmtId="3" fontId="40" fillId="36" borderId="0" xfId="10" applyFont="1" applyFill="1" applyBorder="1" applyAlignment="1" applyProtection="1">
      <alignment wrapText="1"/>
      <protection locked="0"/>
    </xf>
    <xf numFmtId="3" fontId="41" fillId="36" borderId="0" xfId="10" applyFont="1" applyFill="1" applyBorder="1" applyAlignment="1" applyProtection="1">
      <alignment wrapText="1"/>
      <protection locked="0"/>
    </xf>
    <xf numFmtId="14" fontId="40" fillId="36" borderId="0" xfId="10" applyNumberFormat="1" applyFont="1" applyFill="1" applyBorder="1" applyAlignment="1" applyProtection="1">
      <alignment wrapText="1"/>
      <protection locked="0"/>
    </xf>
    <xf numFmtId="0" fontId="27" fillId="0" borderId="0" xfId="0" applyFont="1" applyProtection="1">
      <alignment vertical="center"/>
    </xf>
    <xf numFmtId="0" fontId="0" fillId="0" borderId="0" xfId="0" applyFont="1" applyProtection="1">
      <alignment vertical="center"/>
    </xf>
    <xf numFmtId="0" fontId="24" fillId="0" borderId="0" xfId="0" applyFont="1" applyBorder="1" applyAlignment="1" applyProtection="1">
      <alignment horizontal="center"/>
    </xf>
    <xf numFmtId="0" fontId="20" fillId="0" borderId="0" xfId="0" applyFont="1" applyProtection="1">
      <alignment vertical="center"/>
    </xf>
    <xf numFmtId="0" fontId="25" fillId="0" borderId="0" xfId="8" applyFont="1" applyFill="1" applyBorder="1" applyAlignment="1" applyProtection="1">
      <alignment horizontal="center" vertical="center"/>
    </xf>
    <xf numFmtId="0" fontId="25" fillId="0" borderId="0" xfId="8" applyFont="1" applyFill="1" applyBorder="1" applyProtection="1">
      <alignment vertical="center"/>
    </xf>
    <xf numFmtId="0" fontId="0" fillId="0" borderId="0" xfId="0" applyFont="1" applyFill="1" applyProtection="1">
      <alignment vertical="center"/>
    </xf>
    <xf numFmtId="0" fontId="0" fillId="0" borderId="0" xfId="0" pivotButton="1" applyProtection="1">
      <alignment vertical="center"/>
    </xf>
    <xf numFmtId="0" fontId="0" fillId="0" borderId="0" xfId="0" applyProtection="1">
      <alignment vertical="center"/>
    </xf>
    <xf numFmtId="0" fontId="0" fillId="0" borderId="0" xfId="0" applyAlignment="1" applyProtection="1">
      <alignment horizontal="left" vertical="center"/>
    </xf>
    <xf numFmtId="166" fontId="0" fillId="0" borderId="0" xfId="0" applyNumberFormat="1" applyProtection="1">
      <alignment vertical="center"/>
    </xf>
    <xf numFmtId="10" fontId="24" fillId="0" borderId="7" xfId="11" applyFont="1" applyFill="1" applyBorder="1" applyAlignment="1" applyProtection="1">
      <alignment horizontal="left" vertical="center" indent="1"/>
    </xf>
    <xf numFmtId="14" fontId="24" fillId="0" borderId="9" xfId="9" applyFont="1" applyFill="1" applyBorder="1" applyAlignment="1" applyProtection="1">
      <alignment horizontal="left" vertical="center" indent="1"/>
    </xf>
    <xf numFmtId="0" fontId="27" fillId="0" borderId="0" xfId="0" applyFont="1" applyAlignment="1" applyProtection="1">
      <alignment horizontal="center" vertical="center"/>
    </xf>
    <xf numFmtId="165" fontId="24" fillId="35" borderId="7" xfId="1" applyFont="1" applyFill="1" applyBorder="1" applyAlignment="1" applyProtection="1">
      <alignment horizontal="left" vertical="center" indent="1"/>
    </xf>
    <xf numFmtId="3" fontId="24" fillId="35" borderId="7" xfId="10" applyFont="1" applyFill="1" applyBorder="1" applyAlignment="1" applyProtection="1">
      <alignment horizontal="left" vertical="center" indent="1"/>
    </xf>
    <xf numFmtId="165" fontId="24" fillId="35" borderId="9" xfId="1" applyFont="1" applyFill="1" applyBorder="1" applyAlignment="1" applyProtection="1">
      <alignment horizontal="left" vertical="center" indent="1"/>
    </xf>
    <xf numFmtId="3" fontId="29" fillId="0" borderId="0" xfId="10" applyFont="1" applyFill="1" applyBorder="1" applyAlignment="1" applyProtection="1">
      <alignment horizontal="center" vertical="center"/>
    </xf>
    <xf numFmtId="14" fontId="29" fillId="0" borderId="0" xfId="9" applyFont="1" applyFill="1" applyBorder="1" applyAlignment="1" applyProtection="1">
      <alignment horizontal="left" vertical="center" indent="1"/>
    </xf>
    <xf numFmtId="165" fontId="30" fillId="0" borderId="0" xfId="1" applyFont="1" applyFill="1" applyBorder="1" applyAlignment="1" applyProtection="1">
      <alignment horizontal="right" vertical="center" indent="1"/>
    </xf>
    <xf numFmtId="3" fontId="23" fillId="0" borderId="0" xfId="10" applyFont="1" applyFill="1" applyBorder="1" applyAlignment="1" applyProtection="1">
      <alignment horizontal="center" vertical="center"/>
    </xf>
    <xf numFmtId="14" fontId="23" fillId="0" borderId="0" xfId="9" applyFont="1" applyFill="1" applyBorder="1" applyAlignment="1" applyProtection="1">
      <alignment horizontal="left" vertical="center" indent="1"/>
    </xf>
    <xf numFmtId="165" fontId="21" fillId="0" borderId="0" xfId="1" applyFont="1" applyFill="1" applyBorder="1" applyAlignment="1" applyProtection="1">
      <alignment horizontal="right" vertical="center" indent="1"/>
    </xf>
    <xf numFmtId="0" fontId="19" fillId="0" borderId="0" xfId="0" applyFont="1" applyBorder="1" applyAlignment="1" applyProtection="1">
      <alignment horizontal="center"/>
    </xf>
    <xf numFmtId="165" fontId="24" fillId="36" borderId="7" xfId="1" applyFont="1" applyFill="1" applyBorder="1" applyAlignment="1" applyProtection="1">
      <alignment horizontal="left" vertical="center" indent="1"/>
      <protection locked="0"/>
    </xf>
    <xf numFmtId="3" fontId="24" fillId="36" borderId="7" xfId="10" applyFont="1" applyFill="1" applyBorder="1" applyAlignment="1" applyProtection="1">
      <alignment horizontal="left" vertical="center" indent="1"/>
      <protection locked="0"/>
    </xf>
    <xf numFmtId="0" fontId="41" fillId="0" borderId="0" xfId="0" applyFont="1" applyProtection="1">
      <alignment vertical="center"/>
    </xf>
    <xf numFmtId="0" fontId="40" fillId="0" borderId="22" xfId="0" applyFont="1" applyFill="1" applyBorder="1" applyAlignment="1" applyProtection="1">
      <alignment horizontal="center" vertical="center" wrapText="1"/>
    </xf>
    <xf numFmtId="0" fontId="40" fillId="0" borderId="23"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wrapText="1"/>
    </xf>
    <xf numFmtId="43" fontId="41" fillId="0" borderId="21" xfId="0" applyNumberFormat="1" applyFont="1" applyBorder="1" applyProtection="1">
      <alignment vertical="center"/>
    </xf>
    <xf numFmtId="0" fontId="41" fillId="0" borderId="21" xfId="0" applyFont="1" applyBorder="1" applyProtection="1">
      <alignment vertical="center"/>
    </xf>
    <xf numFmtId="0" fontId="42" fillId="0" borderId="0" xfId="0" applyFont="1" applyProtection="1">
      <alignment vertical="center"/>
    </xf>
    <xf numFmtId="0" fontId="41" fillId="36" borderId="21" xfId="0" applyFont="1" applyFill="1" applyBorder="1" applyProtection="1">
      <alignment vertical="center"/>
      <protection locked="0"/>
    </xf>
    <xf numFmtId="4" fontId="41" fillId="0" borderId="0" xfId="10" applyNumberFormat="1" applyFont="1" applyBorder="1" applyAlignment="1">
      <alignment wrapText="1"/>
    </xf>
    <xf numFmtId="4" fontId="41" fillId="38" borderId="0" xfId="10" applyNumberFormat="1" applyFont="1" applyFill="1" applyBorder="1" applyAlignment="1" applyProtection="1">
      <alignment vertical="top" wrapText="1"/>
      <protection locked="0"/>
    </xf>
    <xf numFmtId="2" fontId="41" fillId="0" borderId="21" xfId="0" applyNumberFormat="1" applyFont="1" applyFill="1" applyBorder="1" applyProtection="1">
      <alignment vertical="center"/>
    </xf>
    <xf numFmtId="0" fontId="31" fillId="0" borderId="0" xfId="0" applyFont="1" applyBorder="1" applyAlignment="1">
      <alignment horizontal="center" vertical="center" wrapText="1"/>
    </xf>
    <xf numFmtId="3" fontId="40" fillId="0" borderId="0" xfId="10" applyFont="1" applyBorder="1" applyAlignment="1"/>
    <xf numFmtId="169" fontId="41" fillId="0" borderId="21" xfId="0" applyNumberFormat="1" applyFont="1" applyBorder="1" applyProtection="1">
      <alignment vertical="center"/>
    </xf>
    <xf numFmtId="0" fontId="27" fillId="0" borderId="0" xfId="0" applyFont="1">
      <alignment vertical="center"/>
    </xf>
    <xf numFmtId="0" fontId="35" fillId="0" borderId="0" xfId="0" applyFont="1" applyBorder="1" applyAlignment="1"/>
    <xf numFmtId="0" fontId="33"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3" fontId="41" fillId="0" borderId="0" xfId="10" applyNumberFormat="1" applyFont="1" applyBorder="1" applyAlignment="1">
      <alignment wrapText="1"/>
    </xf>
    <xf numFmtId="3" fontId="33" fillId="0" borderId="0" xfId="10" applyFont="1" applyAlignment="1" applyProtection="1">
      <alignment vertical="center"/>
    </xf>
    <xf numFmtId="3" fontId="48" fillId="0" borderId="23" xfId="10" applyFont="1" applyFill="1" applyBorder="1" applyAlignment="1" applyProtection="1">
      <alignment horizontal="center" vertical="center" wrapText="1"/>
    </xf>
    <xf numFmtId="0" fontId="40" fillId="0" borderId="0" xfId="0" applyFont="1" applyFill="1" applyAlignment="1" applyProtection="1">
      <alignment horizontal="center" vertical="center"/>
    </xf>
    <xf numFmtId="0" fontId="41" fillId="36" borderId="20" xfId="0" applyFont="1" applyFill="1" applyBorder="1" applyProtection="1">
      <alignment vertical="center"/>
      <protection locked="0"/>
    </xf>
    <xf numFmtId="0" fontId="40" fillId="0" borderId="0" xfId="0" applyFont="1" applyProtection="1">
      <alignment vertical="center"/>
    </xf>
    <xf numFmtId="2" fontId="40" fillId="0" borderId="0" xfId="0" applyNumberFormat="1" applyFont="1" applyProtection="1">
      <alignment vertical="center"/>
    </xf>
    <xf numFmtId="43" fontId="40" fillId="0" borderId="0" xfId="0" applyNumberFormat="1" applyFont="1" applyProtection="1">
      <alignment vertical="center"/>
    </xf>
    <xf numFmtId="169" fontId="40" fillId="0" borderId="0" xfId="0" applyNumberFormat="1" applyFont="1" applyProtection="1">
      <alignment vertical="center"/>
    </xf>
    <xf numFmtId="4" fontId="41" fillId="0" borderId="0" xfId="10" applyNumberFormat="1" applyFont="1" applyAlignment="1" applyProtection="1">
      <alignment vertical="center"/>
    </xf>
    <xf numFmtId="3" fontId="40" fillId="0" borderId="23" xfId="10" applyNumberFormat="1" applyFont="1" applyFill="1" applyBorder="1" applyAlignment="1" applyProtection="1">
      <alignment horizontal="center" vertical="center" wrapText="1"/>
    </xf>
    <xf numFmtId="4" fontId="41" fillId="0" borderId="21" xfId="10" applyNumberFormat="1" applyFont="1" applyFill="1" applyBorder="1" applyAlignment="1" applyProtection="1">
      <alignment vertical="center"/>
    </xf>
    <xf numFmtId="3" fontId="41" fillId="36" borderId="21" xfId="10" applyFont="1" applyFill="1" applyBorder="1" applyAlignment="1" applyProtection="1">
      <alignment vertical="center"/>
      <protection locked="0"/>
    </xf>
    <xf numFmtId="3" fontId="41" fillId="0" borderId="0" xfId="10" applyFont="1" applyAlignment="1" applyProtection="1">
      <alignment vertical="center"/>
    </xf>
    <xf numFmtId="0" fontId="35" fillId="0" borderId="0" xfId="0" applyFont="1" applyFill="1" applyAlignment="1">
      <alignment wrapText="1"/>
    </xf>
    <xf numFmtId="0" fontId="33" fillId="0" borderId="0" xfId="0" applyFont="1" applyFill="1" applyAlignment="1">
      <alignment vertical="center" wrapText="1"/>
    </xf>
    <xf numFmtId="0" fontId="0" fillId="0" borderId="0" xfId="0" applyFill="1" applyAlignment="1">
      <alignment vertical="center"/>
    </xf>
    <xf numFmtId="0" fontId="0" fillId="0" borderId="0" xfId="0" applyFill="1">
      <alignment vertical="center"/>
    </xf>
    <xf numFmtId="3" fontId="40" fillId="38" borderId="0" xfId="10" applyFont="1" applyFill="1" applyBorder="1" applyAlignment="1" applyProtection="1">
      <alignment wrapText="1"/>
      <protection locked="0"/>
    </xf>
    <xf numFmtId="4" fontId="40" fillId="0" borderId="0" xfId="10" applyNumberFormat="1" applyFont="1" applyFill="1" applyBorder="1" applyAlignment="1">
      <alignment wrapText="1"/>
    </xf>
    <xf numFmtId="4" fontId="40" fillId="0" borderId="0" xfId="10" applyNumberFormat="1" applyFont="1" applyFill="1" applyAlignment="1">
      <alignment wrapText="1"/>
    </xf>
    <xf numFmtId="3" fontId="40" fillId="36" borderId="0" xfId="10" applyNumberFormat="1" applyFont="1" applyFill="1" applyBorder="1" applyAlignment="1" applyProtection="1">
      <alignment wrapText="1"/>
      <protection locked="0"/>
    </xf>
    <xf numFmtId="168" fontId="41" fillId="0" borderId="0" xfId="10" applyNumberFormat="1" applyFont="1" applyFill="1" applyBorder="1" applyAlignment="1">
      <alignment wrapText="1"/>
    </xf>
    <xf numFmtId="3" fontId="41" fillId="0" borderId="0" xfId="10" applyNumberFormat="1" applyFont="1" applyFill="1" applyBorder="1" applyAlignment="1">
      <alignment wrapText="1"/>
    </xf>
    <xf numFmtId="168" fontId="41" fillId="36" borderId="0" xfId="10" applyNumberFormat="1" applyFont="1" applyFill="1" applyBorder="1" applyAlignment="1" applyProtection="1">
      <alignment wrapText="1"/>
      <protection locked="0"/>
    </xf>
    <xf numFmtId="4" fontId="40" fillId="0" borderId="0" xfId="10" applyNumberFormat="1" applyFont="1" applyFill="1" applyBorder="1" applyAlignment="1" applyProtection="1">
      <alignment horizontal="left" vertical="center" wrapText="1"/>
    </xf>
    <xf numFmtId="4" fontId="40" fillId="0" borderId="0" xfId="10" applyNumberFormat="1" applyFont="1" applyFill="1" applyBorder="1" applyAlignment="1">
      <alignment horizontal="right"/>
    </xf>
    <xf numFmtId="0" fontId="33" fillId="0" borderId="0" xfId="0" applyFont="1" applyFill="1" applyBorder="1" applyAlignment="1">
      <alignment vertical="center"/>
    </xf>
    <xf numFmtId="0" fontId="33" fillId="0" borderId="0" xfId="0" applyFont="1" applyFill="1" applyBorder="1">
      <alignment vertical="center"/>
    </xf>
    <xf numFmtId="0" fontId="40" fillId="0" borderId="0" xfId="0" applyFont="1" applyFill="1" applyBorder="1" applyAlignment="1" applyProtection="1">
      <alignment horizontal="left" vertical="center" wrapText="1"/>
    </xf>
    <xf numFmtId="4" fontId="41" fillId="0" borderId="0" xfId="10" applyNumberFormat="1" applyFont="1" applyFill="1" applyBorder="1" applyAlignment="1">
      <alignment horizontal="right"/>
    </xf>
    <xf numFmtId="0" fontId="0" fillId="0" borderId="0" xfId="0" applyFill="1" applyBorder="1">
      <alignment vertical="center"/>
    </xf>
    <xf numFmtId="0" fontId="40" fillId="0" borderId="0" xfId="0" applyFont="1" applyFill="1" applyBorder="1" applyAlignment="1" applyProtection="1">
      <alignment horizontal="left" wrapText="1"/>
    </xf>
    <xf numFmtId="0" fontId="27" fillId="0" borderId="0" xfId="0" applyFont="1" applyFill="1" applyBorder="1">
      <alignment vertical="center"/>
    </xf>
    <xf numFmtId="3" fontId="41" fillId="0" borderId="0" xfId="10" applyFont="1" applyFill="1" applyBorder="1" applyAlignment="1">
      <alignment vertical="center"/>
    </xf>
    <xf numFmtId="0" fontId="34" fillId="0" borderId="0" xfId="0" applyFont="1" applyFill="1" applyBorder="1" applyAlignment="1">
      <alignment vertical="top" wrapText="1"/>
    </xf>
    <xf numFmtId="0" fontId="32" fillId="0" borderId="0" xfId="0" applyFont="1" applyFill="1" applyBorder="1" applyAlignment="1">
      <alignment vertical="top" wrapText="1"/>
    </xf>
    <xf numFmtId="4" fontId="41" fillId="0" borderId="23" xfId="10" applyNumberFormat="1" applyFont="1" applyFill="1" applyBorder="1" applyAlignment="1" applyProtection="1">
      <alignment horizontal="center" vertical="center" wrapText="1"/>
    </xf>
    <xf numFmtId="0" fontId="41" fillId="0" borderId="0" xfId="0" applyFont="1" applyFill="1" applyAlignment="1" applyProtection="1">
      <alignment horizontal="center" vertical="center"/>
    </xf>
    <xf numFmtId="10" fontId="0" fillId="38" borderId="7" xfId="11" applyFont="1" applyFill="1" applyBorder="1" applyAlignment="1" applyProtection="1">
      <alignment horizontal="left" vertical="center" indent="1"/>
      <protection locked="0"/>
    </xf>
    <xf numFmtId="0" fontId="0" fillId="0" borderId="0" xfId="0" applyAlignment="1">
      <alignment horizontal="center" vertical="center" wrapText="1"/>
    </xf>
    <xf numFmtId="0" fontId="31" fillId="0" borderId="0" xfId="0" applyFont="1" applyBorder="1" applyAlignment="1">
      <alignment horizontal="center" vertical="center" wrapText="1"/>
    </xf>
    <xf numFmtId="0" fontId="43" fillId="0" borderId="0" xfId="0" applyFont="1" applyBorder="1" applyAlignment="1">
      <alignment horizontal="left" vertical="top" wrapText="1"/>
    </xf>
    <xf numFmtId="0" fontId="34" fillId="36" borderId="17" xfId="0" applyFont="1" applyFill="1" applyBorder="1" applyAlignment="1" applyProtection="1">
      <alignment horizontal="center" vertical="top" wrapText="1"/>
      <protection locked="0"/>
    </xf>
    <xf numFmtId="0" fontId="34" fillId="36" borderId="18" xfId="0" applyFont="1" applyFill="1" applyBorder="1" applyAlignment="1" applyProtection="1">
      <alignment horizontal="center" vertical="top" wrapText="1"/>
      <protection locked="0"/>
    </xf>
    <xf numFmtId="0" fontId="34" fillId="36" borderId="19" xfId="0" applyFont="1" applyFill="1" applyBorder="1" applyAlignment="1" applyProtection="1">
      <alignment horizontal="center" vertical="top" wrapText="1"/>
      <protection locked="0"/>
    </xf>
    <xf numFmtId="0" fontId="28" fillId="37" borderId="10" xfId="6" applyFont="1" applyFill="1" applyBorder="1" applyAlignment="1" applyProtection="1">
      <alignment horizontal="right" vertical="center" indent="1"/>
    </xf>
    <xf numFmtId="0" fontId="28" fillId="37" borderId="6" xfId="6" applyFont="1" applyFill="1" applyBorder="1" applyAlignment="1" applyProtection="1">
      <alignment horizontal="right" vertical="center" indent="1"/>
    </xf>
    <xf numFmtId="0" fontId="28" fillId="37" borderId="5" xfId="6" applyFont="1" applyFill="1" applyBorder="1" applyAlignment="1" applyProtection="1">
      <alignment horizontal="right" vertical="center" indent="1"/>
    </xf>
    <xf numFmtId="0" fontId="28" fillId="37" borderId="8" xfId="6" applyFont="1" applyFill="1" applyBorder="1" applyAlignment="1" applyProtection="1">
      <alignment horizontal="right" vertical="center" indent="1"/>
    </xf>
    <xf numFmtId="0" fontId="26" fillId="3" borderId="0" xfId="2" applyFont="1" applyFill="1" applyBorder="1" applyAlignment="1" applyProtection="1">
      <alignment horizontal="center" vertical="center"/>
    </xf>
    <xf numFmtId="0" fontId="26" fillId="4" borderId="0" xfId="8" applyFont="1" applyFill="1" applyBorder="1" applyAlignment="1" applyProtection="1">
      <alignment horizontal="left" vertical="center" indent="1"/>
    </xf>
    <xf numFmtId="0" fontId="28" fillId="37" borderId="5" xfId="6" applyFont="1" applyFill="1" applyBorder="1" applyAlignment="1" applyProtection="1">
      <alignment horizontal="right" vertical="center" wrapText="1" indent="1"/>
    </xf>
    <xf numFmtId="0" fontId="28" fillId="37" borderId="8" xfId="6" applyFont="1" applyFill="1" applyBorder="1" applyAlignment="1" applyProtection="1">
      <alignment horizontal="right" vertical="center" wrapText="1" indent="1"/>
    </xf>
    <xf numFmtId="0" fontId="28" fillId="0" borderId="10" xfId="6" applyFont="1" applyFill="1" applyBorder="1" applyAlignment="1" applyProtection="1">
      <alignment horizontal="right" vertical="center" indent="1"/>
    </xf>
    <xf numFmtId="0" fontId="28" fillId="0" borderId="6" xfId="6" applyFont="1" applyFill="1" applyBorder="1" applyAlignment="1" applyProtection="1">
      <alignment horizontal="right" vertical="center" indent="1"/>
    </xf>
    <xf numFmtId="0" fontId="27" fillId="0" borderId="0" xfId="0" applyFont="1" applyAlignment="1" applyProtection="1">
      <alignment horizontal="center" vertical="center" wrapText="1"/>
    </xf>
    <xf numFmtId="0" fontId="31" fillId="0" borderId="0" xfId="0" applyFont="1" applyBorder="1" applyAlignment="1" applyProtection="1">
      <alignment horizontal="center" vertical="center" wrapText="1"/>
    </xf>
    <xf numFmtId="0" fontId="46" fillId="0" borderId="5" xfId="48" applyFill="1" applyBorder="1" applyAlignment="1">
      <alignment horizontal="center" vertical="center"/>
    </xf>
    <xf numFmtId="0" fontId="40" fillId="0" borderId="0" xfId="0" applyFont="1" applyAlignment="1" applyProtection="1">
      <alignment horizontal="left" vertical="center"/>
    </xf>
    <xf numFmtId="0" fontId="41" fillId="0" borderId="0" xfId="0" applyFont="1" applyAlignment="1" applyProtection="1">
      <alignment horizontal="center" vertical="center" wrapText="1"/>
    </xf>
    <xf numFmtId="0" fontId="34" fillId="0" borderId="0" xfId="0" applyFont="1" applyBorder="1" applyAlignment="1" applyProtection="1">
      <alignment horizontal="center" vertical="center" wrapText="1"/>
    </xf>
  </cellXfs>
  <cellStyles count="49">
    <cellStyle name="20 % – Poudarek1" xfId="25" builtinId="30" customBuiltin="1"/>
    <cellStyle name="20 % – Poudarek2" xfId="29" builtinId="34" customBuiltin="1"/>
    <cellStyle name="20 % – Poudarek3" xfId="33" builtinId="38" customBuiltin="1"/>
    <cellStyle name="20 % – Poudarek4" xfId="37" builtinId="42" customBuiltin="1"/>
    <cellStyle name="20 % – Poudarek5" xfId="41" builtinId="46" customBuiltin="1"/>
    <cellStyle name="20 % – Poudarek6" xfId="45" builtinId="50" customBuiltin="1"/>
    <cellStyle name="40 % – Poudarek1" xfId="26" builtinId="31" customBuiltin="1"/>
    <cellStyle name="40 % – Poudarek2" xfId="30" builtinId="35" customBuiltin="1"/>
    <cellStyle name="40 % – Poudarek3" xfId="34" builtinId="39" customBuiltin="1"/>
    <cellStyle name="40 % – Poudarek4" xfId="38" builtinId="43" customBuiltin="1"/>
    <cellStyle name="40 % – Poudarek5" xfId="42" builtinId="47" customBuiltin="1"/>
    <cellStyle name="40 % – Poudarek6" xfId="46" builtinId="51" customBuiltin="1"/>
    <cellStyle name="60 % – Poudarek1" xfId="27" builtinId="32" customBuiltin="1"/>
    <cellStyle name="60 % – Poudarek2" xfId="31" builtinId="36" customBuiltin="1"/>
    <cellStyle name="60 % – Poudarek3" xfId="35" builtinId="40" customBuiltin="1"/>
    <cellStyle name="60 % – Poudarek4" xfId="39" builtinId="44" customBuiltin="1"/>
    <cellStyle name="60 % – Poudarek5" xfId="43" builtinId="48" customBuiltin="1"/>
    <cellStyle name="60 % – Poudarek6" xfId="47" builtinId="52" customBuiltin="1"/>
    <cellStyle name="Datum" xfId="9" xr:uid="{00000000-0005-0000-0000-000002000000}"/>
    <cellStyle name="Dobro" xfId="14" builtinId="26" customBuiltin="1"/>
    <cellStyle name="Hiperpovezava" xfId="48" builtinId="8"/>
    <cellStyle name="Izhod" xfId="17" builtinId="21" customBuiltin="1"/>
    <cellStyle name="Naslov" xfId="8" builtinId="15" customBuiltin="1"/>
    <cellStyle name="Naslov 1" xfId="2" builtinId="16" customBuiltin="1"/>
    <cellStyle name="Naslov 2" xfId="3" builtinId="17" customBuiltin="1"/>
    <cellStyle name="Naslov 3" xfId="4" builtinId="18" customBuiltin="1"/>
    <cellStyle name="Naslov 4" xfId="7" builtinId="19" customBuiltin="1"/>
    <cellStyle name="Navadno" xfId="0" builtinId="0" customBuiltin="1"/>
    <cellStyle name="Nevtralno" xfId="16" builtinId="28" customBuiltin="1"/>
    <cellStyle name="Odstotek" xfId="11" builtinId="5" customBuiltin="1"/>
    <cellStyle name="Opomba" xfId="22" builtinId="10" customBuiltin="1"/>
    <cellStyle name="Opozorilo" xfId="21" builtinId="11" customBuiltin="1"/>
    <cellStyle name="Pojasnjevalno besedilo" xfId="6" builtinId="53" customBuiltin="1"/>
    <cellStyle name="Poudarek1" xfId="24" builtinId="29" customBuiltin="1"/>
    <cellStyle name="Poudarek2" xfId="28" builtinId="33" customBuiltin="1"/>
    <cellStyle name="Poudarek3" xfId="32" builtinId="37" customBuiltin="1"/>
    <cellStyle name="Poudarek4" xfId="36" builtinId="41" customBuiltin="1"/>
    <cellStyle name="Poudarek5" xfId="40" builtinId="45" customBuiltin="1"/>
    <cellStyle name="Poudarek6" xfId="44" builtinId="49" customBuiltin="1"/>
    <cellStyle name="Povezana celica" xfId="19" builtinId="24" customBuiltin="1"/>
    <cellStyle name="Preveri celico" xfId="20" builtinId="23" customBuiltin="1"/>
    <cellStyle name="Računanje" xfId="18" builtinId="22" customBuiltin="1"/>
    <cellStyle name="Slabo" xfId="15" builtinId="27" customBuiltin="1"/>
    <cellStyle name="Valuta" xfId="1" builtinId="4" customBuiltin="1"/>
    <cellStyle name="Valuta [0]" xfId="13" builtinId="7" customBuiltin="1"/>
    <cellStyle name="Vejica" xfId="10" builtinId="3" customBuiltin="1"/>
    <cellStyle name="Vejica [0]" xfId="12" builtinId="6" customBuiltin="1"/>
    <cellStyle name="Vnos" xfId="5" builtinId="20" customBuiltin="1"/>
    <cellStyle name="Vsota" xfId="23" builtinId="25" customBuiltin="1"/>
  </cellStyles>
  <dxfs count="31">
    <dxf>
      <font>
        <b val="0"/>
        <i val="0"/>
        <strike val="0"/>
        <condense val="0"/>
        <extend val="0"/>
        <outline val="0"/>
        <shadow val="0"/>
        <u val="none"/>
        <vertAlign val="baseline"/>
        <sz val="9"/>
        <color auto="1"/>
        <name val="Lucida Sans"/>
        <scheme val="minor"/>
      </font>
      <numFmt numFmtId="165" formatCode="#,##0.00\ &quot;€&quot;"/>
      <fill>
        <patternFill patternType="none">
          <fgColor indexed="64"/>
          <bgColor indexed="65"/>
        </patternFill>
      </fill>
      <alignment horizontal="right" vertical="center" textRotation="0" wrapText="0" indent="1" justifyLastLine="0" shrinkToFit="0" readingOrder="0"/>
    </dxf>
    <dxf>
      <font>
        <strike val="0"/>
        <outline val="0"/>
        <shadow val="0"/>
        <u val="none"/>
        <vertAlign val="baseline"/>
        <sz val="9"/>
        <color auto="1"/>
        <name val="Calibri"/>
        <family val="2"/>
        <charset val="238"/>
        <scheme val="none"/>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scheme val="minor"/>
      </font>
      <fill>
        <patternFill patternType="none">
          <fgColor indexed="64"/>
          <bgColor indexed="65"/>
        </patternFill>
      </fill>
      <alignment horizontal="right" vertical="center" textRotation="0" wrapText="0" indent="1" justifyLastLine="0" shrinkToFit="0" readingOrder="0"/>
    </dxf>
    <dxf>
      <font>
        <strike val="0"/>
        <outline val="0"/>
        <shadow val="0"/>
        <u val="none"/>
        <vertAlign val="baseline"/>
        <sz val="9"/>
        <name val="Calibri"/>
        <family val="2"/>
        <charset val="238"/>
        <scheme val="none"/>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scheme val="minor"/>
      </font>
      <fill>
        <patternFill patternType="none">
          <fgColor indexed="64"/>
          <bgColor indexed="65"/>
        </patternFill>
      </fill>
      <alignment horizontal="right" vertical="center" textRotation="0" wrapText="0" indent="1" justifyLastLine="0" shrinkToFit="0" readingOrder="0"/>
    </dxf>
    <dxf>
      <font>
        <strike val="0"/>
        <outline val="0"/>
        <shadow val="0"/>
        <u val="none"/>
        <vertAlign val="baseline"/>
        <sz val="9"/>
        <name val="Calibri"/>
        <family val="2"/>
        <charset val="238"/>
        <scheme val="none"/>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scheme val="minor"/>
      </font>
      <fill>
        <patternFill patternType="none">
          <fgColor indexed="64"/>
          <bgColor indexed="65"/>
        </patternFill>
      </fill>
      <alignment horizontal="right" vertical="center" textRotation="0" wrapText="0" indent="1" justifyLastLine="0" shrinkToFit="0" readingOrder="0"/>
    </dxf>
    <dxf>
      <font>
        <strike val="0"/>
        <outline val="0"/>
        <shadow val="0"/>
        <u val="none"/>
        <vertAlign val="baseline"/>
        <sz val="9"/>
        <name val="Calibri"/>
        <family val="2"/>
        <charset val="238"/>
        <scheme val="none"/>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scheme val="minor"/>
      </font>
      <fill>
        <patternFill patternType="none">
          <fgColor indexed="64"/>
          <bgColor indexed="65"/>
        </patternFill>
      </fill>
      <alignment horizontal="right" vertical="center" textRotation="0" wrapText="0" indent="1" justifyLastLine="0" shrinkToFit="0" readingOrder="0"/>
    </dxf>
    <dxf>
      <font>
        <strike val="0"/>
        <outline val="0"/>
        <shadow val="0"/>
        <u val="none"/>
        <vertAlign val="baseline"/>
        <sz val="9"/>
        <name val="Calibri"/>
        <family val="2"/>
        <charset val="238"/>
        <scheme val="none"/>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sz val="9"/>
        <name val="Calibri"/>
        <family val="2"/>
        <charset val="238"/>
        <scheme val="none"/>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scheme val="minor"/>
      </font>
      <fill>
        <patternFill patternType="none">
          <fgColor indexed="64"/>
          <bgColor indexed="65"/>
        </patternFill>
      </fill>
      <alignment horizontal="center" vertical="center" textRotation="0" wrapText="0" indent="0" justifyLastLine="0" shrinkToFit="0" readingOrder="0"/>
    </dxf>
    <dxf>
      <font>
        <strike val="0"/>
        <outline val="0"/>
        <shadow val="0"/>
        <u val="none"/>
        <vertAlign val="baseline"/>
        <sz val="9"/>
        <name val="Calibri"/>
        <family val="2"/>
        <charset val="238"/>
        <scheme val="none"/>
      </font>
      <fill>
        <patternFill patternType="none">
          <fgColor indexed="64"/>
          <bgColor indexed="65"/>
        </patternFill>
      </fill>
      <alignment horizontal="center" vertical="center" textRotation="0" wrapText="0" indent="0" justifyLastLine="0" shrinkToFit="0" readingOrder="0"/>
      <protection locked="1" hidden="0"/>
    </dxf>
    <dxf>
      <font>
        <strike val="0"/>
        <outline val="0"/>
        <shadow val="0"/>
        <u val="none"/>
        <vertAlign val="baseline"/>
        <name val="Calibri"/>
        <family val="2"/>
        <charset val="238"/>
        <scheme val="none"/>
      </font>
      <protection locked="1" hidden="0"/>
    </dxf>
    <dxf>
      <font>
        <strike val="0"/>
        <outline val="0"/>
        <shadow val="0"/>
        <u val="none"/>
        <vertAlign val="baseline"/>
        <sz val="9"/>
        <color auto="1"/>
        <name val="Calibri"/>
        <family val="2"/>
        <charset val="238"/>
        <scheme val="none"/>
      </font>
      <alignment horizontal="left" vertical="center" textRotation="0" wrapText="0" indent="0" justifyLastLine="0" shrinkToFit="0" readingOrder="0"/>
      <protection locked="1" hidden="0"/>
    </dxf>
    <dxf>
      <font>
        <b val="0"/>
        <strike val="0"/>
        <outline val="0"/>
        <shadow val="0"/>
        <u val="none"/>
        <vertAlign val="baseline"/>
        <sz val="11"/>
        <color theme="0"/>
        <name val="Times New Roman"/>
        <family val="1"/>
        <charset val="238"/>
        <scheme val="none"/>
      </font>
      <fill>
        <patternFill patternType="solid">
          <fgColor indexed="64"/>
          <bgColor theme="5" tint="-0.499984740745262"/>
        </patternFill>
      </fill>
      <alignment horizontal="left" vertical="center" textRotation="0" indent="0" justifyLastLine="0" shrinkToFit="0" readingOrder="0"/>
      <protection locked="1" hidden="0"/>
    </dxf>
    <dxf>
      <font>
        <color theme="0"/>
      </font>
      <fill>
        <patternFill>
          <bgColor theme="0"/>
        </patternFill>
      </fill>
      <border>
        <left/>
        <right/>
        <top/>
        <bottom/>
        <vertical/>
        <horizontal/>
      </border>
    </dxf>
    <dxf>
      <border>
        <left/>
        <right style="thin">
          <color indexed="20"/>
        </right>
        <top/>
        <bottom style="thin">
          <color indexed="20"/>
        </bottom>
      </border>
    </dxf>
    <dxf>
      <border>
        <left/>
        <right/>
        <top/>
        <bottom/>
      </border>
    </dxf>
    <dxf>
      <border>
        <left style="thin">
          <color indexed="20"/>
        </left>
        <right/>
        <top/>
        <bottom style="thin">
          <color indexed="20"/>
        </bottom>
      </border>
    </dxf>
    <dxf>
      <border>
        <left/>
        <right/>
        <top/>
        <bottom/>
      </border>
    </dxf>
    <dxf>
      <border>
        <left/>
        <right/>
        <top/>
        <bottom style="thin">
          <color indexed="20"/>
        </bottom>
      </border>
    </dxf>
    <dxf>
      <border>
        <left/>
        <right/>
        <top/>
        <bottom/>
      </border>
    </dxf>
    <dxf>
      <font>
        <color theme="1" tint="0.24994659260841701"/>
      </font>
      <fill>
        <patternFill patternType="solid">
          <fgColor theme="4" tint="0.79998168889431442"/>
          <bgColor theme="4" tint="0.79998168889431442"/>
        </patternFill>
      </fill>
    </dxf>
    <dxf>
      <font>
        <color theme="1" tint="0.24994659260841701"/>
      </font>
      <fill>
        <patternFill patternType="solid">
          <fgColor theme="4" tint="0.79992065187536243"/>
          <bgColor theme="0" tint="-4.9989318521683403E-2"/>
        </patternFill>
      </fill>
    </dxf>
    <dxf>
      <font>
        <b/>
        <i val="0"/>
        <color theme="1" tint="0.24994659260841701"/>
      </font>
    </dxf>
    <dxf>
      <font>
        <b/>
        <i val="0"/>
        <color theme="1" tint="0.24994659260841701"/>
      </font>
    </dxf>
    <dxf>
      <font>
        <color theme="1" tint="0.24994659260841701"/>
      </font>
      <border>
        <top style="double">
          <color theme="4"/>
        </top>
      </border>
    </dxf>
    <dxf>
      <font>
        <b val="0"/>
        <i val="0"/>
        <color auto="1"/>
      </font>
      <fill>
        <patternFill patternType="solid">
          <fgColor theme="4"/>
          <bgColor theme="4"/>
        </patternFill>
      </fill>
      <border>
        <bottom style="thick">
          <color theme="0"/>
        </bottom>
      </border>
    </dxf>
    <dxf>
      <font>
        <color theme="1" tint="0.24994659260841701"/>
      </font>
      <border diagonalUp="0" diagonalDown="0">
        <left/>
        <right/>
        <top/>
        <bottom style="thick">
          <color theme="4"/>
        </bottom>
        <vertical/>
        <horizontal/>
      </border>
    </dxf>
  </dxfs>
  <tableStyles count="1" defaultPivotStyle="PivotStyleLight16">
    <tableStyle name="Kalkulator za izračun posojila" pivot="0" count="7" xr9:uid="{00000000-0011-0000-FFFF-FFFF00000000}">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FFFFF"/>
      <rgbColor rgb="00008080"/>
      <rgbColor rgb="00C0C0C0"/>
      <rgbColor rgb="00808080"/>
      <rgbColor rgb="009999FF"/>
      <rgbColor rgb="00993366"/>
      <rgbColor rgb="00EAEAEA"/>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pivotSource>
    <c:name>[5_Obrazec Finančni podatki o naložbi_predlog čistopis_ak_dopolnjeno 3 mesečni EURIBOR in izračun prispevka.xlsx]2.Kalkulator za izračun kredita!Vrtilna tabela1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2"/>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w="28575" cap="rnd">
            <a:solidFill>
              <a:schemeClr val="tx2">
                <a:lumMod val="60000"/>
                <a:lumOff val="40000"/>
              </a:schemeClr>
            </a:solidFill>
            <a:round/>
          </a:ln>
          <a:effectLst/>
        </c:spPr>
        <c:marker>
          <c:symbol val="circle"/>
          <c:size val="5"/>
          <c:spPr>
            <a:solidFill>
              <a:schemeClr val="tx2">
                <a:lumMod val="60000"/>
                <a:lumOff val="40000"/>
              </a:schemeClr>
            </a:solidFill>
            <a:ln w="9525">
              <a:solidFill>
                <a:schemeClr val="tx2">
                  <a:lumMod val="60000"/>
                  <a:lumOff val="40000"/>
                </a:schemeClr>
              </a:solidFill>
            </a:ln>
            <a:effectLst/>
          </c:spPr>
        </c:marker>
      </c:pivotFmt>
      <c:pivotFmt>
        <c:idx val="6"/>
        <c:spPr>
          <a:solidFill>
            <a:schemeClr val="accent2"/>
          </a:solidFill>
          <a:ln>
            <a:noFill/>
          </a:ln>
          <a:effectLst/>
        </c:spPr>
        <c:marker>
          <c:symbol val="none"/>
        </c:marker>
      </c:pivotFmt>
      <c:pivotFmt>
        <c:idx val="7"/>
        <c:spPr>
          <a:solidFill>
            <a:schemeClr val="accent1"/>
          </a:solidFill>
          <a:ln>
            <a:noFill/>
          </a:ln>
          <a:effectLst/>
        </c:spPr>
        <c:marker>
          <c:symbol val="none"/>
        </c:marker>
      </c:pivotFmt>
      <c:pivotFmt>
        <c:idx val="8"/>
        <c:spPr>
          <a:ln w="28575" cap="rnd">
            <a:solidFill>
              <a:schemeClr val="tx2">
                <a:lumMod val="60000"/>
                <a:lumOff val="40000"/>
              </a:schemeClr>
            </a:solidFill>
            <a:round/>
          </a:ln>
          <a:effectLst/>
        </c:spPr>
        <c:marker>
          <c:symbol val="circle"/>
          <c:size val="5"/>
          <c:spPr>
            <a:solidFill>
              <a:schemeClr val="tx2">
                <a:lumMod val="60000"/>
                <a:lumOff val="40000"/>
              </a:schemeClr>
            </a:solidFill>
            <a:ln w="9525">
              <a:solidFill>
                <a:schemeClr val="tx2">
                  <a:lumMod val="60000"/>
                  <a:lumOff val="40000"/>
                </a:schemeClr>
              </a:solidFill>
            </a:ln>
            <a:effectLst/>
          </c:spPr>
        </c:marker>
      </c:pivotFmt>
    </c:pivotFmts>
    <c:plotArea>
      <c:layout>
        <c:manualLayout>
          <c:layoutTarget val="inner"/>
          <c:xMode val="edge"/>
          <c:yMode val="edge"/>
          <c:x val="0.12930381815480613"/>
          <c:y val="0.13809891385242759"/>
          <c:w val="0.84302322587035117"/>
          <c:h val="0.7231557060199878"/>
        </c:manualLayout>
      </c:layout>
      <c:barChart>
        <c:barDir val="col"/>
        <c:grouping val="stacked"/>
        <c:varyColors val="0"/>
        <c:ser>
          <c:idx val="0"/>
          <c:order val="0"/>
          <c:tx>
            <c:strRef>
              <c:f>'2.Kalkulator za izračun kredita'!$L$6</c:f>
              <c:strCache>
                <c:ptCount val="1"/>
                <c:pt idx="0">
                  <c:v>Plačana glavnica</c:v>
                </c:pt>
              </c:strCache>
            </c:strRef>
          </c:tx>
          <c:spPr>
            <a:solidFill>
              <a:schemeClr val="accent2"/>
            </a:solidFill>
            <a:ln>
              <a:noFill/>
            </a:ln>
            <a:effectLst/>
          </c:spPr>
          <c:invertIfNegative val="0"/>
          <c:cat>
            <c:strRef>
              <c:f>'2.Kalkulator za izračun kredita'!$K$7:$K$18</c:f>
              <c:strCache>
                <c:ptCount val="11"/>
                <c:pt idx="0">
                  <c:v>2021</c:v>
                </c:pt>
                <c:pt idx="1">
                  <c:v>2022</c:v>
                </c:pt>
                <c:pt idx="2">
                  <c:v>2023</c:v>
                </c:pt>
                <c:pt idx="3">
                  <c:v>2024</c:v>
                </c:pt>
                <c:pt idx="4">
                  <c:v>2025</c:v>
                </c:pt>
                <c:pt idx="5">
                  <c:v>2026</c:v>
                </c:pt>
                <c:pt idx="6">
                  <c:v>2027</c:v>
                </c:pt>
                <c:pt idx="7">
                  <c:v>2028</c:v>
                </c:pt>
                <c:pt idx="8">
                  <c:v>2029</c:v>
                </c:pt>
                <c:pt idx="9">
                  <c:v>2030</c:v>
                </c:pt>
                <c:pt idx="10">
                  <c:v>2031</c:v>
                </c:pt>
              </c:strCache>
            </c:strRef>
          </c:cat>
          <c:val>
            <c:numRef>
              <c:f>'2.Kalkulator za izračun kredita'!$L$7:$L$18</c:f>
              <c:numCache>
                <c:formatCode>#,##0\ "€"</c:formatCode>
                <c:ptCount val="11"/>
                <c:pt idx="0">
                  <c:v>380.49423815908995</c:v>
                </c:pt>
                <c:pt idx="1">
                  <c:v>1173.5298024269366</c:v>
                </c:pt>
                <c:pt idx="2">
                  <c:v>2011.2988060847683</c:v>
                </c:pt>
                <c:pt idx="3">
                  <c:v>2896.3245667362598</c:v>
                </c:pt>
                <c:pt idx="4">
                  <c:v>3831.2727369321829</c:v>
                </c:pt>
                <c:pt idx="5">
                  <c:v>4818.9593329802292</c:v>
                </c:pt>
                <c:pt idx="6">
                  <c:v>5862.3592166428189</c:v>
                </c:pt>
                <c:pt idx="7">
                  <c:v>6964.6150552693316</c:v>
                </c:pt>
                <c:pt idx="8">
                  <c:v>8129.0467873502294</c:v>
                </c:pt>
                <c:pt idx="9">
                  <c:v>9359.1616220028336</c:v>
                </c:pt>
                <c:pt idx="10">
                  <c:v>9999.9999999999964</c:v>
                </c:pt>
              </c:numCache>
            </c:numRef>
          </c:val>
          <c:extLst>
            <c:ext xmlns:c16="http://schemas.microsoft.com/office/drawing/2014/chart" uri="{C3380CC4-5D6E-409C-BE32-E72D297353CC}">
              <c16:uniqueId val="{00000000-0D46-42A7-B76D-1B6A31EC2CC1}"/>
            </c:ext>
          </c:extLst>
        </c:ser>
        <c:ser>
          <c:idx val="1"/>
          <c:order val="1"/>
          <c:tx>
            <c:strRef>
              <c:f>'2.Kalkulator za izračun kredita'!$M$6</c:f>
              <c:strCache>
                <c:ptCount val="1"/>
                <c:pt idx="0">
                  <c:v>Plačane obresti</c:v>
                </c:pt>
              </c:strCache>
            </c:strRef>
          </c:tx>
          <c:spPr>
            <a:solidFill>
              <a:schemeClr val="accent1"/>
            </a:solidFill>
            <a:ln>
              <a:noFill/>
            </a:ln>
            <a:effectLst/>
          </c:spPr>
          <c:invertIfNegative val="0"/>
          <c:cat>
            <c:strRef>
              <c:f>'2.Kalkulator za izračun kredita'!$K$7:$K$18</c:f>
              <c:strCache>
                <c:ptCount val="11"/>
                <c:pt idx="0">
                  <c:v>2021</c:v>
                </c:pt>
                <c:pt idx="1">
                  <c:v>2022</c:v>
                </c:pt>
                <c:pt idx="2">
                  <c:v>2023</c:v>
                </c:pt>
                <c:pt idx="3">
                  <c:v>2024</c:v>
                </c:pt>
                <c:pt idx="4">
                  <c:v>2025</c:v>
                </c:pt>
                <c:pt idx="5">
                  <c:v>2026</c:v>
                </c:pt>
                <c:pt idx="6">
                  <c:v>2027</c:v>
                </c:pt>
                <c:pt idx="7">
                  <c:v>2028</c:v>
                </c:pt>
                <c:pt idx="8">
                  <c:v>2029</c:v>
                </c:pt>
                <c:pt idx="9">
                  <c:v>2030</c:v>
                </c:pt>
                <c:pt idx="10">
                  <c:v>2031</c:v>
                </c:pt>
              </c:strCache>
            </c:strRef>
          </c:cat>
          <c:val>
            <c:numRef>
              <c:f>'2.Kalkulator za izračun kredita'!$M$7:$M$18</c:f>
              <c:numCache>
                <c:formatCode>#,##0\ "€"</c:formatCode>
                <c:ptCount val="11"/>
                <c:pt idx="0">
                  <c:v>270.66342960379438</c:v>
                </c:pt>
                <c:pt idx="1">
                  <c:v>779.94320086171638</c:v>
                </c:pt>
                <c:pt idx="2">
                  <c:v>1244.4895327296535</c:v>
                </c:pt>
                <c:pt idx="3">
                  <c:v>1661.7791076039305</c:v>
                </c:pt>
                <c:pt idx="4">
                  <c:v>2029.1462729337759</c:v>
                </c:pt>
                <c:pt idx="5">
                  <c:v>2343.7750124114978</c:v>
                </c:pt>
                <c:pt idx="6">
                  <c:v>2602.6904642746767</c:v>
                </c:pt>
                <c:pt idx="7">
                  <c:v>2802.7499611739327</c:v>
                </c:pt>
                <c:pt idx="8">
                  <c:v>2940.6335646188031</c:v>
                </c:pt>
                <c:pt idx="9">
                  <c:v>3012.8340654919671</c:v>
                </c:pt>
                <c:pt idx="10">
                  <c:v>3023.1533552576893</c:v>
                </c:pt>
              </c:numCache>
            </c:numRef>
          </c:val>
          <c:extLst>
            <c:ext xmlns:c16="http://schemas.microsoft.com/office/drawing/2014/chart" uri="{C3380CC4-5D6E-409C-BE32-E72D297353CC}">
              <c16:uniqueId val="{00000001-0D46-42A7-B76D-1B6A31EC2CC1}"/>
            </c:ext>
          </c:extLst>
        </c:ser>
        <c:dLbls>
          <c:showLegendKey val="0"/>
          <c:showVal val="0"/>
          <c:showCatName val="0"/>
          <c:showSerName val="0"/>
          <c:showPercent val="0"/>
          <c:showBubbleSize val="0"/>
        </c:dLbls>
        <c:gapWidth val="100"/>
        <c:overlap val="100"/>
        <c:axId val="321749560"/>
        <c:axId val="321742672"/>
      </c:barChart>
      <c:lineChart>
        <c:grouping val="standard"/>
        <c:varyColors val="0"/>
        <c:ser>
          <c:idx val="2"/>
          <c:order val="2"/>
          <c:tx>
            <c:strRef>
              <c:f>'2.Kalkulator za izračun kredita'!$N$6</c:f>
              <c:strCache>
                <c:ptCount val="1"/>
                <c:pt idx="0">
                  <c:v>Saldo posojila</c:v>
                </c:pt>
              </c:strCache>
            </c:strRef>
          </c:tx>
          <c:spPr>
            <a:ln w="28575" cap="rnd">
              <a:solidFill>
                <a:schemeClr val="tx2">
                  <a:lumMod val="60000"/>
                  <a:lumOff val="40000"/>
                </a:schemeClr>
              </a:solidFill>
              <a:round/>
            </a:ln>
            <a:effectLst/>
          </c:spPr>
          <c:marker>
            <c:symbol val="circle"/>
            <c:size val="5"/>
            <c:spPr>
              <a:solidFill>
                <a:schemeClr val="tx2">
                  <a:lumMod val="60000"/>
                  <a:lumOff val="40000"/>
                </a:schemeClr>
              </a:solidFill>
              <a:ln w="9525">
                <a:solidFill>
                  <a:schemeClr val="tx2">
                    <a:lumMod val="60000"/>
                    <a:lumOff val="40000"/>
                  </a:schemeClr>
                </a:solidFill>
              </a:ln>
              <a:effectLst/>
            </c:spPr>
          </c:marker>
          <c:cat>
            <c:strRef>
              <c:f>'2.Kalkulator za izračun kredita'!$K$7:$K$18</c:f>
              <c:strCache>
                <c:ptCount val="11"/>
                <c:pt idx="0">
                  <c:v>2021</c:v>
                </c:pt>
                <c:pt idx="1">
                  <c:v>2022</c:v>
                </c:pt>
                <c:pt idx="2">
                  <c:v>2023</c:v>
                </c:pt>
                <c:pt idx="3">
                  <c:v>2024</c:v>
                </c:pt>
                <c:pt idx="4">
                  <c:v>2025</c:v>
                </c:pt>
                <c:pt idx="5">
                  <c:v>2026</c:v>
                </c:pt>
                <c:pt idx="6">
                  <c:v>2027</c:v>
                </c:pt>
                <c:pt idx="7">
                  <c:v>2028</c:v>
                </c:pt>
                <c:pt idx="8">
                  <c:v>2029</c:v>
                </c:pt>
                <c:pt idx="9">
                  <c:v>2030</c:v>
                </c:pt>
                <c:pt idx="10">
                  <c:v>2031</c:v>
                </c:pt>
              </c:strCache>
            </c:strRef>
          </c:cat>
          <c:val>
            <c:numRef>
              <c:f>'2.Kalkulator za izračun kredita'!$N$7:$N$18</c:f>
              <c:numCache>
                <c:formatCode>#,##0\ "€"</c:formatCode>
                <c:ptCount val="11"/>
                <c:pt idx="0">
                  <c:v>9937.3070553728521</c:v>
                </c:pt>
                <c:pt idx="1">
                  <c:v>9555.068885288867</c:v>
                </c:pt>
                <c:pt idx="2">
                  <c:v>8758.398574684792</c:v>
                </c:pt>
                <c:pt idx="3">
                  <c:v>7916.7897964268595</c:v>
                </c:pt>
                <c:pt idx="4">
                  <c:v>7027.7076677057094</c:v>
                </c:pt>
                <c:pt idx="5">
                  <c:v>6088.4743183963874</c:v>
                </c:pt>
                <c:pt idx="6">
                  <c:v>5096.2608254497845</c:v>
                </c:pt>
                <c:pt idx="7">
                  <c:v>4048.0786923204068</c:v>
                </c:pt>
                <c:pt idx="8">
                  <c:v>2940.770847766853</c:v>
                </c:pt>
                <c:pt idx="9">
                  <c:v>1771.0021369139104</c:v>
                </c:pt>
                <c:pt idx="10">
                  <c:v>535.24927593581015</c:v>
                </c:pt>
              </c:numCache>
            </c:numRef>
          </c:val>
          <c:smooth val="0"/>
          <c:extLst>
            <c:ext xmlns:c16="http://schemas.microsoft.com/office/drawing/2014/chart" uri="{C3380CC4-5D6E-409C-BE32-E72D297353CC}">
              <c16:uniqueId val="{00000002-0D46-42A7-B76D-1B6A31EC2CC1}"/>
            </c:ext>
          </c:extLst>
        </c:ser>
        <c:dLbls>
          <c:showLegendKey val="0"/>
          <c:showVal val="0"/>
          <c:showCatName val="0"/>
          <c:showSerName val="0"/>
          <c:showPercent val="0"/>
          <c:showBubbleSize val="0"/>
        </c:dLbls>
        <c:marker val="1"/>
        <c:smooth val="0"/>
        <c:axId val="321749560"/>
        <c:axId val="321742672"/>
      </c:lineChart>
      <c:catAx>
        <c:axId val="32174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sl-SI"/>
          </a:p>
        </c:txPr>
        <c:crossAx val="321742672"/>
        <c:crosses val="autoZero"/>
        <c:auto val="1"/>
        <c:lblAlgn val="ctr"/>
        <c:lblOffset val="100"/>
        <c:noMultiLvlLbl val="0"/>
      </c:catAx>
      <c:valAx>
        <c:axId val="321742672"/>
        <c:scaling>
          <c:orientation val="minMax"/>
        </c:scaling>
        <c:delete val="0"/>
        <c:axPos val="l"/>
        <c:majorGridlines>
          <c:spPr>
            <a:ln w="9525" cap="flat" cmpd="sng" algn="ctr">
              <a:solidFill>
                <a:schemeClr val="bg2"/>
              </a:solidFill>
              <a:round/>
            </a:ln>
            <a:effectLst/>
          </c:spPr>
        </c:majorGridlines>
        <c:numFmt formatCode="#,##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alibri" panose="020F0502020204030204" pitchFamily="34" charset="0"/>
                <a:ea typeface="+mn-ea"/>
                <a:cs typeface="Calibri" panose="020F0502020204030204" pitchFamily="34" charset="0"/>
              </a:defRPr>
            </a:pPr>
            <a:endParaRPr lang="sl-SI"/>
          </a:p>
        </c:txPr>
        <c:crossAx val="321749560"/>
        <c:crosses val="autoZero"/>
        <c:crossBetween val="between"/>
      </c:valAx>
      <c:spPr>
        <a:noFill/>
        <a:ln>
          <a:noFill/>
        </a:ln>
        <a:effectLst/>
      </c:spPr>
    </c:plotArea>
    <c:legend>
      <c:legendPos val="t"/>
      <c:layout>
        <c:manualLayout>
          <c:xMode val="edge"/>
          <c:yMode val="edge"/>
          <c:x val="6.3495188101487805E-4"/>
          <c:y val="1.3888888888888888E-2"/>
          <c:w val="0.88689674984656763"/>
          <c:h val="6.169014982735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
              <a:ea typeface=""/>
              <a:cs typeface=""/>
            </a:defRPr>
          </a:pPr>
          <a:endParaRPr lang="sl-SI"/>
        </a:p>
      </c:txPr>
    </c:legend>
    <c:plotVisOnly val="1"/>
    <c:dispBlanksAs val="gap"/>
    <c:showDLblsOverMax val="0"/>
  </c:chart>
  <c:spPr>
    <a:solidFill>
      <a:schemeClr val="bg1"/>
    </a:solidFill>
    <a:ln w="9525" cap="flat" cmpd="sng" algn="ctr">
      <a:noFill/>
      <a:round/>
    </a:ln>
    <a:effectLst/>
  </c:spPr>
  <c:txPr>
    <a:bodyPr/>
    <a:lstStyle/>
    <a:p>
      <a:pPr>
        <a:defRPr sz="900"/>
      </a:pPr>
      <a:endParaRPr lang="sl-SI"/>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161925</xdr:rowOff>
    </xdr:from>
    <xdr:to>
      <xdr:col>0</xdr:col>
      <xdr:colOff>5041265</xdr:colOff>
      <xdr:row>0</xdr:row>
      <xdr:rowOff>527685</xdr:rowOff>
    </xdr:to>
    <xdr:pic>
      <xdr:nvPicPr>
        <xdr:cNvPr id="6" name="Slika 5" descr="logo">
          <a:extLst>
            <a:ext uri="{FF2B5EF4-FFF2-40B4-BE49-F238E27FC236}">
              <a16:creationId xmlns:a16="http://schemas.microsoft.com/office/drawing/2014/main" id="{C0C1F382-129F-43D6-853B-3B24C2811C4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61925"/>
          <a:ext cx="4774565" cy="365760"/>
        </a:xfrm>
        <a:prstGeom prst="rect">
          <a:avLst/>
        </a:prstGeom>
      </xdr:spPr>
    </xdr:pic>
    <xdr:clientData/>
  </xdr:twoCellAnchor>
  <xdr:twoCellAnchor editAs="oneCell">
    <xdr:from>
      <xdr:col>0</xdr:col>
      <xdr:colOff>5412922</xdr:colOff>
      <xdr:row>0</xdr:row>
      <xdr:rowOff>161925</xdr:rowOff>
    </xdr:from>
    <xdr:to>
      <xdr:col>1</xdr:col>
      <xdr:colOff>476251</xdr:colOff>
      <xdr:row>0</xdr:row>
      <xdr:rowOff>563880</xdr:rowOff>
    </xdr:to>
    <xdr:pic>
      <xdr:nvPicPr>
        <xdr:cNvPr id="7" name="Picture 4" descr="logotip Eko sklada">
          <a:extLst>
            <a:ext uri="{FF2B5EF4-FFF2-40B4-BE49-F238E27FC236}">
              <a16:creationId xmlns:a16="http://schemas.microsoft.com/office/drawing/2014/main" id="{5CDDCCF4-EDAE-4803-8136-6EBF01CBF327}"/>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697" r="10837" b="16963"/>
        <a:stretch/>
      </xdr:blipFill>
      <xdr:spPr bwMode="auto">
        <a:xfrm>
          <a:off x="5412922" y="161925"/>
          <a:ext cx="1302204" cy="40195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411480</xdr:colOff>
      <xdr:row>10</xdr:row>
      <xdr:rowOff>30480</xdr:rowOff>
    </xdr:from>
    <xdr:to>
      <xdr:col>7</xdr:col>
      <xdr:colOff>960120</xdr:colOff>
      <xdr:row>17</xdr:row>
      <xdr:rowOff>184786</xdr:rowOff>
    </xdr:to>
    <xdr:graphicFrame macro="">
      <xdr:nvGraphicFramePr>
        <xdr:cNvPr id="2" name="Grafikon 1" descr="Grafikon za izračun posojila">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0</xdr:row>
      <xdr:rowOff>190500</xdr:rowOff>
    </xdr:from>
    <xdr:to>
      <xdr:col>3</xdr:col>
      <xdr:colOff>431165</xdr:colOff>
      <xdr:row>0</xdr:row>
      <xdr:rowOff>556260</xdr:rowOff>
    </xdr:to>
    <xdr:pic>
      <xdr:nvPicPr>
        <xdr:cNvPr id="5" name="Slika 4" descr="logo">
          <a:extLst>
            <a:ext uri="{FF2B5EF4-FFF2-40B4-BE49-F238E27FC236}">
              <a16:creationId xmlns:a16="http://schemas.microsoft.com/office/drawing/2014/main" id="{938A2CA7-C593-428D-A5AF-31AFE2C36B2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50" y="190500"/>
          <a:ext cx="4774565" cy="365760"/>
        </a:xfrm>
        <a:prstGeom prst="rect">
          <a:avLst/>
        </a:prstGeom>
      </xdr:spPr>
    </xdr:pic>
    <xdr:clientData/>
  </xdr:twoCellAnchor>
  <xdr:twoCellAnchor editAs="oneCell">
    <xdr:from>
      <xdr:col>6</xdr:col>
      <xdr:colOff>12247</xdr:colOff>
      <xdr:row>0</xdr:row>
      <xdr:rowOff>190500</xdr:rowOff>
    </xdr:from>
    <xdr:to>
      <xdr:col>7</xdr:col>
      <xdr:colOff>276226</xdr:colOff>
      <xdr:row>1</xdr:row>
      <xdr:rowOff>1905</xdr:rowOff>
    </xdr:to>
    <xdr:pic>
      <xdr:nvPicPr>
        <xdr:cNvPr id="6" name="Picture 4" descr="logotip Eko sklada">
          <a:extLst>
            <a:ext uri="{FF2B5EF4-FFF2-40B4-BE49-F238E27FC236}">
              <a16:creationId xmlns:a16="http://schemas.microsoft.com/office/drawing/2014/main" id="{7B081CEB-977A-40E2-93E4-30F1E7AB8E5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97" r="10837" b="16963"/>
        <a:stretch/>
      </xdr:blipFill>
      <xdr:spPr bwMode="auto">
        <a:xfrm>
          <a:off x="5193847" y="190500"/>
          <a:ext cx="1302204" cy="40195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190500</xdr:rowOff>
    </xdr:from>
    <xdr:to>
      <xdr:col>3</xdr:col>
      <xdr:colOff>1726565</xdr:colOff>
      <xdr:row>1</xdr:row>
      <xdr:rowOff>22860</xdr:rowOff>
    </xdr:to>
    <xdr:pic>
      <xdr:nvPicPr>
        <xdr:cNvPr id="4" name="Slika 3" descr="logo">
          <a:extLst>
            <a:ext uri="{FF2B5EF4-FFF2-40B4-BE49-F238E27FC236}">
              <a16:creationId xmlns:a16="http://schemas.microsoft.com/office/drawing/2014/main" id="{D2D0216B-AB1D-4D99-9FBB-C13BF4B00EA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90500"/>
          <a:ext cx="4774565" cy="365760"/>
        </a:xfrm>
        <a:prstGeom prst="rect">
          <a:avLst/>
        </a:prstGeom>
      </xdr:spPr>
    </xdr:pic>
    <xdr:clientData/>
  </xdr:twoCellAnchor>
  <xdr:twoCellAnchor editAs="oneCell">
    <xdr:from>
      <xdr:col>3</xdr:col>
      <xdr:colOff>1936296</xdr:colOff>
      <xdr:row>0</xdr:row>
      <xdr:rowOff>161925</xdr:rowOff>
    </xdr:from>
    <xdr:to>
      <xdr:col>4</xdr:col>
      <xdr:colOff>1158511</xdr:colOff>
      <xdr:row>1</xdr:row>
      <xdr:rowOff>30480</xdr:rowOff>
    </xdr:to>
    <xdr:pic>
      <xdr:nvPicPr>
        <xdr:cNvPr id="5" name="Picture 4" descr="logotip Eko sklada">
          <a:extLst>
            <a:ext uri="{FF2B5EF4-FFF2-40B4-BE49-F238E27FC236}">
              <a16:creationId xmlns:a16="http://schemas.microsoft.com/office/drawing/2014/main" id="{B2CC0A59-09BD-4DA1-A365-46591FF008E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697" r="10837" b="16963"/>
        <a:stretch/>
      </xdr:blipFill>
      <xdr:spPr bwMode="auto">
        <a:xfrm>
          <a:off x="5174796" y="161925"/>
          <a:ext cx="1336765" cy="401955"/>
        </a:xfrm>
        <a:prstGeom prst="rect">
          <a:avLst/>
        </a:prstGeom>
        <a:noFill/>
        <a:ln>
          <a:noFill/>
        </a:ln>
        <a:extLst>
          <a:ext uri="{53640926-AAD7-44D8-BBD7-CCE9431645EC}">
            <a14:shadowObscured xmlns:a14="http://schemas.microsoft.com/office/drawing/2010/main"/>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vtor" refreshedDate="44369.485422916667" createdVersion="6" refreshedVersion="6" minRefreshableVersion="3" recordCount="360" xr:uid="{B5E90239-FED8-4506-8A55-4B48DA976E4B}">
  <cacheSource type="worksheet">
    <worksheetSource name="Posojilo"/>
  </cacheSource>
  <cacheFields count="9">
    <cacheField name="Št. pl." numFmtId="3">
      <sharedItems containsMixedTypes="1" containsNumber="1" containsInteger="1" minValue="1" maxValue="120"/>
    </cacheField>
    <cacheField name="Datum plačila" numFmtId="14">
      <sharedItems containsSemiMixedTypes="0" containsNonDate="0" containsDate="1" containsString="0" minDate="2021-06-22T00:00:00" maxDate="2031-06-23T00:00:00" count="121">
        <d v="2021-07-22T00:00:00"/>
        <d v="2021-08-22T00:00:00"/>
        <d v="2021-09-22T00:00:00"/>
        <d v="2021-10-22T00:00:00"/>
        <d v="2021-11-22T00:00:00"/>
        <d v="2021-12-22T00:00:00"/>
        <d v="2022-01-22T00:00:00"/>
        <d v="2022-02-22T00:00:00"/>
        <d v="2022-03-22T00:00:00"/>
        <d v="2022-04-22T00:00:00"/>
        <d v="2022-05-22T00:00:00"/>
        <d v="2022-06-22T00:00:00"/>
        <d v="2022-07-22T00:00:00"/>
        <d v="2022-08-22T00:00:00"/>
        <d v="2022-09-22T00:00:00"/>
        <d v="2022-10-22T00:00:00"/>
        <d v="2022-11-22T00:00:00"/>
        <d v="2022-12-22T00:00:00"/>
        <d v="2023-01-22T00:00:00"/>
        <d v="2023-02-22T00:00:00"/>
        <d v="2023-03-22T00:00:00"/>
        <d v="2023-04-22T00:00:00"/>
        <d v="2023-05-22T00:00:00"/>
        <d v="2023-06-22T00:00:00"/>
        <d v="2023-07-22T00:00:00"/>
        <d v="2023-08-22T00:00:00"/>
        <d v="2023-09-22T00:00:00"/>
        <d v="2023-10-22T00:00:00"/>
        <d v="2023-11-22T00:00:00"/>
        <d v="2023-12-22T00:00:00"/>
        <d v="2024-01-22T00:00:00"/>
        <d v="2024-02-22T00:00:00"/>
        <d v="2024-03-22T00:00:00"/>
        <d v="2024-04-22T00:00:00"/>
        <d v="2024-05-22T00:00:00"/>
        <d v="2024-06-22T00:00:00"/>
        <d v="2024-07-22T00:00:00"/>
        <d v="2024-08-22T00:00:00"/>
        <d v="2024-09-22T00:00:00"/>
        <d v="2024-10-22T00:00:00"/>
        <d v="2024-11-22T00:00:00"/>
        <d v="2024-12-22T00:00:00"/>
        <d v="2025-01-22T00:00:00"/>
        <d v="2025-02-22T00:00:00"/>
        <d v="2025-03-22T00:00:00"/>
        <d v="2025-04-22T00:00:00"/>
        <d v="2025-05-22T00:00:00"/>
        <d v="2025-06-22T00:00:00"/>
        <d v="2025-07-22T00:00:00"/>
        <d v="2025-08-22T00:00:00"/>
        <d v="2025-09-22T00:00:00"/>
        <d v="2025-10-22T00:00:00"/>
        <d v="2025-11-22T00:00:00"/>
        <d v="2025-12-22T00:00:00"/>
        <d v="2026-01-22T00:00:00"/>
        <d v="2026-02-22T00:00:00"/>
        <d v="2026-03-22T00:00:00"/>
        <d v="2026-04-22T00:00:00"/>
        <d v="2026-05-22T00:00:00"/>
        <d v="2026-06-22T00:00:00"/>
        <d v="2026-07-22T00:00:00"/>
        <d v="2026-08-22T00:00:00"/>
        <d v="2026-09-22T00:00:00"/>
        <d v="2026-10-22T00:00:00"/>
        <d v="2026-11-22T00:00:00"/>
        <d v="2026-12-22T00:00:00"/>
        <d v="2027-01-22T00:00:00"/>
        <d v="2027-02-22T00:00:00"/>
        <d v="2027-03-22T00:00:00"/>
        <d v="2027-04-22T00:00:00"/>
        <d v="2027-05-22T00:00:00"/>
        <d v="2027-06-22T00:00:00"/>
        <d v="2027-07-22T00:00:00"/>
        <d v="2027-08-22T00:00:00"/>
        <d v="2027-09-22T00:00:00"/>
        <d v="2027-10-22T00:00:00"/>
        <d v="2027-11-22T00:00:00"/>
        <d v="2027-12-22T00:00:00"/>
        <d v="2028-01-22T00:00:00"/>
        <d v="2028-02-22T00:00:00"/>
        <d v="2028-03-22T00:00:00"/>
        <d v="2028-04-22T00:00:00"/>
        <d v="2028-05-22T00:00:00"/>
        <d v="2028-06-22T00:00:00"/>
        <d v="2028-07-22T00:00:00"/>
        <d v="2028-08-22T00:00:00"/>
        <d v="2028-09-22T00:00:00"/>
        <d v="2028-10-22T00:00:00"/>
        <d v="2028-11-22T00:00:00"/>
        <d v="2028-12-22T00:00:00"/>
        <d v="2029-01-22T00:00:00"/>
        <d v="2029-02-22T00:00:00"/>
        <d v="2029-03-22T00:00:00"/>
        <d v="2029-04-22T00:00:00"/>
        <d v="2029-05-22T00:00:00"/>
        <d v="2029-06-22T00:00:00"/>
        <d v="2029-07-22T00:00:00"/>
        <d v="2029-08-22T00:00:00"/>
        <d v="2029-09-22T00:00:00"/>
        <d v="2029-10-22T00:00:00"/>
        <d v="2029-11-22T00:00:00"/>
        <d v="2029-12-22T00:00:00"/>
        <d v="2030-01-22T00:00:00"/>
        <d v="2030-02-22T00:00:00"/>
        <d v="2030-03-22T00:00:00"/>
        <d v="2030-04-22T00:00:00"/>
        <d v="2030-05-22T00:00:00"/>
        <d v="2030-06-22T00:00:00"/>
        <d v="2030-07-22T00:00:00"/>
        <d v="2030-08-22T00:00:00"/>
        <d v="2030-09-22T00:00:00"/>
        <d v="2030-10-22T00:00:00"/>
        <d v="2030-11-22T00:00:00"/>
        <d v="2030-12-22T00:00:00"/>
        <d v="2031-01-22T00:00:00"/>
        <d v="2031-02-22T00:00:00"/>
        <d v="2031-03-22T00:00:00"/>
        <d v="2031-04-22T00:00:00"/>
        <d v="2031-05-22T00:00:00"/>
        <d v="2031-06-22T00:00:00"/>
        <d v="2021-06-22T00:00:00"/>
      </sharedItems>
      <fieldGroup par="8" base="1">
        <rangePr groupBy="months" startDate="2021-06-22T00:00:00" endDate="2031-06-23T00:00:00"/>
        <groupItems count="14">
          <s v="&lt;22.06.2021"/>
          <s v="jan"/>
          <s v="feb"/>
          <s v="mar"/>
          <s v="apr"/>
          <s v="maj"/>
          <s v="jun"/>
          <s v="jul"/>
          <s v="avg"/>
          <s v="sep"/>
          <s v="okt"/>
          <s v="nov"/>
          <s v="dec"/>
          <s v="&gt;23.06.2031"/>
        </groupItems>
      </fieldGroup>
    </cacheField>
    <cacheField name="Začetno stanje" numFmtId="165">
      <sharedItems containsMixedTypes="1" containsNumber="1" minValue="108.03113525719527" maxValue="10000"/>
    </cacheField>
    <cacheField name="Plačilo" numFmtId="165">
      <sharedItems containsSemiMixedTypes="0" containsString="0" containsNumber="1" minValue="0" maxValue="108.52627796048073"/>
    </cacheField>
    <cacheField name="Glavnica" numFmtId="165">
      <sharedItems containsSemiMixedTypes="0" containsString="0" containsNumber="1" minValue="0" maxValue="108.03113525721848"/>
    </cacheField>
    <cacheField name="Obresti" numFmtId="165">
      <sharedItems containsSemiMixedTypes="0" containsString="0" containsNumber="1" minValue="0" maxValue="45.833333333333336"/>
    </cacheField>
    <cacheField name="Končna bilanca" numFmtId="165">
      <sharedItems containsSemiMixedTypes="0" containsString="0" containsNumber="1" minValue="-2.5465851649641991E-11" maxValue="9937.3070553728521"/>
    </cacheField>
    <cacheField name="Četrtletja" numFmtId="0" databaseField="0">
      <fieldGroup base="1">
        <rangePr groupBy="quarters" startDate="2021-06-22T00:00:00" endDate="2031-06-23T00:00:00"/>
        <groupItems count="6">
          <s v="&lt;22.06.2021"/>
          <s v="Čet.1"/>
          <s v="Čet.2"/>
          <s v="Čet.3"/>
          <s v="Čet.4"/>
          <s v="&gt;23.06.2031"/>
        </groupItems>
      </fieldGroup>
    </cacheField>
    <cacheField name="Leta" numFmtId="0" databaseField="0">
      <fieldGroup base="1">
        <rangePr groupBy="years" startDate="2021-06-22T00:00:00" endDate="2031-06-23T00:00:00"/>
        <groupItems count="13">
          <s v="&lt;22.06.2021"/>
          <s v="2021"/>
          <s v="2022"/>
          <s v="2023"/>
          <s v="2024"/>
          <s v="2025"/>
          <s v="2026"/>
          <s v="2027"/>
          <s v="2028"/>
          <s v="2029"/>
          <s v="2030"/>
          <s v="2031"/>
          <s v="&gt;23.06.2031"/>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0">
  <r>
    <n v="1"/>
    <x v="0"/>
    <n v="10000"/>
    <n v="108.52627796048073"/>
    <n v="62.692944627147391"/>
    <n v="45.833333333333336"/>
    <n v="9937.3070553728521"/>
  </r>
  <r>
    <n v="2"/>
    <x v="1"/>
    <n v="9937.3070553728521"/>
    <n v="108.52627796048073"/>
    <n v="62.98028729002182"/>
    <n v="45.545990670458906"/>
    <n v="9874.3267680828303"/>
  </r>
  <r>
    <n v="3"/>
    <x v="2"/>
    <n v="9874.3267680828303"/>
    <n v="108.52627796048073"/>
    <n v="63.268946940101095"/>
    <n v="45.257331020379645"/>
    <n v="9811.0578211427292"/>
  </r>
  <r>
    <n v="4"/>
    <x v="3"/>
    <n v="9811.0578211427292"/>
    <n v="108.52627796048073"/>
    <n v="63.558929613576559"/>
    <n v="44.967348346904167"/>
    <n v="9747.4988915291524"/>
  </r>
  <r>
    <n v="5"/>
    <x v="4"/>
    <n v="9747.4988915291524"/>
    <n v="108.52627796048073"/>
    <n v="63.850241374305455"/>
    <n v="44.676036586175272"/>
    <n v="9683.6486501548461"/>
  </r>
  <r>
    <n v="6"/>
    <x v="5"/>
    <n v="9683.6486501548461"/>
    <n v="108.52627796048073"/>
    <n v="64.142888313937675"/>
    <n v="44.383389646543044"/>
    <n v="9619.5057618409082"/>
  </r>
  <r>
    <n v="7"/>
    <x v="6"/>
    <n v="9619.5057618409082"/>
    <n v="108.52627796048073"/>
    <n v="64.436876552043231"/>
    <n v="44.089401408437496"/>
    <n v="9555.068885288867"/>
  </r>
  <r>
    <n v="8"/>
    <x v="7"/>
    <n v="9555.068885288867"/>
    <n v="108.52627796048073"/>
    <n v="64.732212236240088"/>
    <n v="43.794065724240632"/>
    <n v="9490.336673052625"/>
  </r>
  <r>
    <n v="9"/>
    <x v="8"/>
    <n v="9490.336673052625"/>
    <n v="108.52627796048073"/>
    <n v="65.02890154232287"/>
    <n v="43.497376418157863"/>
    <n v="9425.3077715103027"/>
  </r>
  <r>
    <n v="10"/>
    <x v="9"/>
    <n v="9425.3077715103027"/>
    <n v="108.52627796048073"/>
    <n v="65.326950674391838"/>
    <n v="43.199327286088888"/>
    <n v="9359.98082083591"/>
  </r>
  <r>
    <n v="11"/>
    <x v="10"/>
    <n v="9359.98082083591"/>
    <n v="108.52627796048073"/>
    <n v="65.626365864982802"/>
    <n v="42.899912095497918"/>
    <n v="9294.3544549709277"/>
  </r>
  <r>
    <n v="12"/>
    <x v="11"/>
    <n v="9294.3544549709277"/>
    <n v="108.52627796048073"/>
    <n v="65.927153375197321"/>
    <n v="42.59912458528342"/>
    <n v="9228.4273015957333"/>
  </r>
  <r>
    <n v="13"/>
    <x v="12"/>
    <n v="9228.4273015957333"/>
    <n v="108.52627796048073"/>
    <n v="66.229319494833618"/>
    <n v="42.296958465647094"/>
    <n v="9162.1979821008972"/>
  </r>
  <r>
    <n v="14"/>
    <x v="13"/>
    <n v="9162.1979821008972"/>
    <n v="108.52627796048073"/>
    <n v="66.532870542518282"/>
    <n v="41.993407417962437"/>
    <n v="9095.6651115583772"/>
  </r>
  <r>
    <n v="15"/>
    <x v="14"/>
    <n v="9095.6651115583772"/>
    <n v="108.52627796048073"/>
    <n v="66.83781286583816"/>
    <n v="41.688465094642559"/>
    <n v="9028.8272986925404"/>
  </r>
  <r>
    <n v="16"/>
    <x v="15"/>
    <n v="9028.8272986925404"/>
    <n v="108.52627796048073"/>
    <n v="67.144152841473243"/>
    <n v="41.382125119007476"/>
    <n v="8961.6831458510678"/>
  </r>
  <r>
    <n v="17"/>
    <x v="16"/>
    <n v="8961.6831458510678"/>
    <n v="108.52627796048073"/>
    <n v="67.451896875330007"/>
    <n v="41.074381085150726"/>
    <n v="8894.2312489757351"/>
  </r>
  <r>
    <n v="18"/>
    <x v="17"/>
    <n v="8894.2312489757351"/>
    <n v="108.52627796048073"/>
    <n v="67.761051402675264"/>
    <n v="40.765226557805462"/>
    <n v="8826.4701975730604"/>
  </r>
  <r>
    <n v="19"/>
    <x v="18"/>
    <n v="8826.4701975730604"/>
    <n v="108.52627796048073"/>
    <n v="68.071622888270852"/>
    <n v="40.454655072209867"/>
    <n v="8758.398574684792"/>
  </r>
  <r>
    <n v="20"/>
    <x v="19"/>
    <n v="8758.398574684792"/>
    <n v="108.52627796048073"/>
    <n v="68.383617826508768"/>
    <n v="40.142660133971965"/>
    <n v="8690.0149568582819"/>
  </r>
  <r>
    <n v="21"/>
    <x v="20"/>
    <n v="8690.0149568582819"/>
    <n v="108.52627796048073"/>
    <n v="68.697042741546923"/>
    <n v="39.829235218933789"/>
    <n v="8621.3179141167348"/>
  </r>
  <r>
    <n v="22"/>
    <x v="21"/>
    <n v="8621.3179141167348"/>
    <n v="108.52627796048073"/>
    <n v="69.01190418744568"/>
    <n v="39.51437377303504"/>
    <n v="8552.3060099292852"/>
  </r>
  <r>
    <n v="23"/>
    <x v="22"/>
    <n v="8552.3060099292852"/>
    <n v="108.52627796048073"/>
    <n v="69.328208748304817"/>
    <n v="39.198069212175909"/>
    <n v="8482.9778011809831"/>
  </r>
  <r>
    <n v="24"/>
    <x v="23"/>
    <n v="8482.9778011809831"/>
    <n v="108.52627796048073"/>
    <n v="69.645963038401206"/>
    <n v="38.880314922079506"/>
    <n v="8413.3318381425815"/>
  </r>
  <r>
    <n v="25"/>
    <x v="24"/>
    <n v="8413.3318381425815"/>
    <n v="108.52627796048073"/>
    <n v="69.96517370232722"/>
    <n v="38.561104258153506"/>
    <n v="8343.3666644402547"/>
  </r>
  <r>
    <n v="26"/>
    <x v="25"/>
    <n v="8343.3666644402547"/>
    <n v="108.52627796048073"/>
    <n v="70.285847415129552"/>
    <n v="38.240430545351174"/>
    <n v="8273.0808170251257"/>
  </r>
  <r>
    <n v="27"/>
    <x v="26"/>
    <n v="8273.0808170251257"/>
    <n v="108.52627796048073"/>
    <n v="70.607990882448902"/>
    <n v="37.918287078031838"/>
    <n v="8202.472826142679"/>
  </r>
  <r>
    <n v="28"/>
    <x v="27"/>
    <n v="8202.472826142679"/>
    <n v="108.52627796048073"/>
    <n v="70.931610840660113"/>
    <n v="37.594667119820613"/>
    <n v="8131.541215302017"/>
  </r>
  <r>
    <n v="29"/>
    <x v="28"/>
    <n v="8131.541215302017"/>
    <n v="108.52627796048073"/>
    <n v="71.256714057013141"/>
    <n v="37.269563903467585"/>
    <n v="8060.2845012450034"/>
  </r>
  <r>
    <n v="30"/>
    <x v="29"/>
    <n v="8060.2845012450034"/>
    <n v="108.52627796048073"/>
    <n v="71.583307329774456"/>
    <n v="36.94297063070627"/>
    <n v="7988.7011939152289"/>
  </r>
  <r>
    <n v="31"/>
    <x v="30"/>
    <n v="7988.7011939152289"/>
    <n v="108.52627796048073"/>
    <n v="71.911397488369261"/>
    <n v="36.614880472111473"/>
    <n v="7916.7897964268595"/>
  </r>
  <r>
    <n v="32"/>
    <x v="31"/>
    <n v="7916.7897964268595"/>
    <n v="108.52627796048073"/>
    <n v="72.240991393524283"/>
    <n v="36.285286566956444"/>
    <n v="7844.5488050333342"/>
  </r>
  <r>
    <n v="33"/>
    <x v="32"/>
    <n v="7844.5488050333342"/>
    <n v="108.52627796048073"/>
    <n v="72.572095937411277"/>
    <n v="35.954182023069457"/>
    <n v="7771.9767090959203"/>
  </r>
  <r>
    <n v="34"/>
    <x v="33"/>
    <n v="7771.9767090959203"/>
    <n v="108.52627796048073"/>
    <n v="72.904718043791064"/>
    <n v="35.621559916689655"/>
    <n v="7699.0719910521302"/>
  </r>
  <r>
    <n v="35"/>
    <x v="34"/>
    <n v="7699.0719910521302"/>
    <n v="108.52627796048073"/>
    <n v="73.238864668158442"/>
    <n v="35.287413292322277"/>
    <n v="7625.8331263839718"/>
  </r>
  <r>
    <n v="36"/>
    <x v="35"/>
    <n v="7625.8331263839718"/>
    <n v="108.52627796048073"/>
    <n v="73.574542797887503"/>
    <n v="34.951735162593224"/>
    <n v="7552.2585835860846"/>
  </r>
  <r>
    <n v="37"/>
    <x v="36"/>
    <n v="7552.2585835860846"/>
    <n v="108.52627796048073"/>
    <n v="73.911759452377822"/>
    <n v="34.614518508102904"/>
    <n v="7478.346824133705"/>
  </r>
  <r>
    <n v="38"/>
    <x v="37"/>
    <n v="7478.346824133705"/>
    <n v="108.52627796048073"/>
    <n v="74.250521683201214"/>
    <n v="34.275756277279505"/>
    <n v="7404.0963024505027"/>
  </r>
  <r>
    <n v="39"/>
    <x v="38"/>
    <n v="7404.0963024505027"/>
    <n v="108.52627796048073"/>
    <n v="74.590836574249224"/>
    <n v="33.935441386231503"/>
    <n v="7329.5054658762574"/>
  </r>
  <r>
    <n v="40"/>
    <x v="39"/>
    <n v="7329.5054658762574"/>
    <n v="108.52627796048073"/>
    <n v="74.932711241881194"/>
    <n v="33.593566718599526"/>
    <n v="7254.572754634376"/>
  </r>
  <r>
    <n v="41"/>
    <x v="40"/>
    <n v="7254.572754634376"/>
    <n v="108.52627796048073"/>
    <n v="75.276152835073148"/>
    <n v="33.250125125407571"/>
    <n v="7179.2966017993012"/>
  </r>
  <r>
    <n v="42"/>
    <x v="41"/>
    <n v="7179.2966017993012"/>
    <n v="108.52627796048073"/>
    <n v="75.621168535567236"/>
    <n v="32.905109424913483"/>
    <n v="7103.6754332637338"/>
  </r>
  <r>
    <n v="43"/>
    <x v="42"/>
    <n v="7103.6754332637338"/>
    <n v="108.52627796048073"/>
    <n v="75.967765558021924"/>
    <n v="32.558512402458796"/>
    <n v="7027.7076677057094"/>
  </r>
  <r>
    <n v="44"/>
    <x v="43"/>
    <n v="7027.7076677057094"/>
    <n v="108.52627796048073"/>
    <n v="76.31595115016286"/>
    <n v="32.210326810317866"/>
    <n v="6951.3917165555513"/>
  </r>
  <r>
    <n v="45"/>
    <x v="44"/>
    <n v="6951.3917165555513"/>
    <n v="108.52627796048073"/>
    <n v="76.665732592934432"/>
    <n v="31.860545367546287"/>
    <n v="6874.7259839626149"/>
  </r>
  <r>
    <n v="46"/>
    <x v="45"/>
    <n v="6874.7259839626149"/>
    <n v="108.52627796048073"/>
    <n v="77.017117200652066"/>
    <n v="31.509160759828674"/>
    <n v="6797.7088667619601"/>
  </r>
  <r>
    <n v="47"/>
    <x v="46"/>
    <n v="6797.7088667619601"/>
    <n v="108.52627796048073"/>
    <n v="77.370112321155034"/>
    <n v="31.156165639325678"/>
    <n v="6720.3387544408088"/>
  </r>
  <r>
    <n v="48"/>
    <x v="47"/>
    <n v="6720.3387544408088"/>
    <n v="108.52627796048073"/>
    <n v="77.724725335960343"/>
    <n v="30.80155262452039"/>
    <n v="6642.6140291048468"/>
  </r>
  <r>
    <n v="49"/>
    <x v="48"/>
    <n v="6642.6140291048468"/>
    <n v="108.52627796048073"/>
    <n v="78.080963660416828"/>
    <n v="30.445314300063902"/>
    <n v="6564.5330654444297"/>
  </r>
  <r>
    <n v="50"/>
    <x v="49"/>
    <n v="6564.5330654444297"/>
    <n v="108.52627796048073"/>
    <n v="78.438834743860411"/>
    <n v="30.087443216620329"/>
    <n v="6486.0942307005689"/>
  </r>
  <r>
    <n v="51"/>
    <x v="50"/>
    <n v="6486.0942307005689"/>
    <n v="108.52627796048073"/>
    <n v="78.79834606976975"/>
    <n v="29.727931890710963"/>
    <n v="6407.2958846307993"/>
  </r>
  <r>
    <n v="52"/>
    <x v="51"/>
    <n v="6407.2958846307993"/>
    <n v="108.52627796048073"/>
    <n v="79.159505155922872"/>
    <n v="29.366772804557851"/>
    <n v="6328.1363794748759"/>
  </r>
  <r>
    <n v="53"/>
    <x v="52"/>
    <n v="6328.1363794748759"/>
    <n v="108.52627796048073"/>
    <n v="79.522319554554173"/>
    <n v="29.003958405926536"/>
    <n v="6248.6140599203191"/>
  </r>
  <r>
    <n v="54"/>
    <x v="53"/>
    <n v="6248.6140599203191"/>
    <n v="108.52627796048073"/>
    <n v="79.88679685251256"/>
    <n v="28.639481107968166"/>
    <n v="6168.7272630678062"/>
  </r>
  <r>
    <n v="55"/>
    <x v="54"/>
    <n v="6168.7272630678062"/>
    <n v="108.52627796048073"/>
    <n v="80.252944671419897"/>
    <n v="28.273333289060815"/>
    <n v="6088.4743183963874"/>
  </r>
  <r>
    <n v="56"/>
    <x v="55"/>
    <n v="6088.4743183963874"/>
    <n v="108.52627796048073"/>
    <n v="80.620770667830584"/>
    <n v="27.905507292650142"/>
    <n v="6007.8535477285577"/>
  </r>
  <r>
    <n v="57"/>
    <x v="56"/>
    <n v="6007.8535477285577"/>
    <n v="108.52627796048073"/>
    <n v="80.990282533391465"/>
    <n v="27.535995427089251"/>
    <n v="5926.8632651951666"/>
  </r>
  <r>
    <n v="58"/>
    <x v="57"/>
    <n v="5926.8632651951666"/>
    <n v="108.52627796048073"/>
    <n v="81.361487995002847"/>
    <n v="27.164789965477876"/>
    <n v="5845.5017772001638"/>
  </r>
  <r>
    <n v="59"/>
    <x v="58"/>
    <n v="5845.5017772001638"/>
    <n v="108.52627796048073"/>
    <n v="81.73439481497995"/>
    <n v="26.79188314550078"/>
    <n v="5763.7673823851828"/>
  </r>
  <r>
    <n v="60"/>
    <x v="59"/>
    <n v="5763.7673823851828"/>
    <n v="108.52627796048073"/>
    <n v="82.109010791215269"/>
    <n v="26.417267169265454"/>
    <n v="5681.6583715939678"/>
  </r>
  <r>
    <n v="61"/>
    <x v="60"/>
    <n v="5681.6583715939678"/>
    <n v="108.52627796048073"/>
    <n v="82.485343757341667"/>
    <n v="26.040934203139052"/>
    <n v="5599.1730278366231"/>
  </r>
  <r>
    <n v="62"/>
    <x v="61"/>
    <n v="5599.1730278366231"/>
    <n v="108.52627796048073"/>
    <n v="82.863401582896159"/>
    <n v="25.662876377584567"/>
    <n v="5516.3096262537292"/>
  </r>
  <r>
    <n v="63"/>
    <x v="62"/>
    <n v="5516.3096262537292"/>
    <n v="108.52627796048073"/>
    <n v="83.243192173484431"/>
    <n v="25.283085786996288"/>
    <n v="5433.0664340802459"/>
  </r>
  <r>
    <n v="64"/>
    <x v="63"/>
    <n v="5433.0664340802459"/>
    <n v="108.52627796048073"/>
    <n v="83.62472347094625"/>
    <n v="24.90155448953449"/>
    <n v="5349.4417106092969"/>
  </r>
  <r>
    <n v="65"/>
    <x v="64"/>
    <n v="5349.4417106092969"/>
    <n v="108.52627796048073"/>
    <n v="84.008003453521411"/>
    <n v="24.518274506959319"/>
    <n v="5265.4337071557729"/>
  </r>
  <r>
    <n v="66"/>
    <x v="65"/>
    <n v="5265.4337071557729"/>
    <n v="108.52627796048073"/>
    <n v="84.393040136016708"/>
    <n v="24.133237824464011"/>
    <n v="5181.0406670197572"/>
  </r>
  <r>
    <n v="67"/>
    <x v="66"/>
    <n v="5181.0406670197572"/>
    <n v="108.52627796048073"/>
    <n v="84.779841569973442"/>
    <n v="23.74643639050727"/>
    <n v="5096.2608254497845"/>
  </r>
  <r>
    <n v="68"/>
    <x v="67"/>
    <n v="5096.2608254497845"/>
    <n v="108.52627796048073"/>
    <n v="85.168415843835817"/>
    <n v="23.357862116644892"/>
    <n v="5011.092409605948"/>
  </r>
  <r>
    <n v="69"/>
    <x v="68"/>
    <n v="5011.092409605948"/>
    <n v="108.52627796048073"/>
    <n v="85.558771083120078"/>
    <n v="22.967506877360641"/>
    <n v="4925.5336385228238"/>
  </r>
  <r>
    <n v="70"/>
    <x v="69"/>
    <n v="4925.5336385228238"/>
    <n v="108.52627796048073"/>
    <n v="85.950915450584375"/>
    <n v="22.575362509896344"/>
    <n v="4839.5827230722389"/>
  </r>
  <r>
    <n v="71"/>
    <x v="70"/>
    <n v="4839.5827230722389"/>
    <n v="108.52627796048073"/>
    <n v="86.344857146399562"/>
    <n v="22.181420814081161"/>
    <n v="4753.2378659258429"/>
  </r>
  <r>
    <n v="72"/>
    <x v="71"/>
    <n v="4753.2378659258429"/>
    <n v="108.52627796048073"/>
    <n v="86.740604408320564"/>
    <n v="21.785673552160162"/>
    <n v="4666.4972615175229"/>
  </r>
  <r>
    <n v="73"/>
    <x v="72"/>
    <n v="4666.4972615175229"/>
    <n v="108.52627796048073"/>
    <n v="87.138165511858702"/>
    <n v="21.388112448622032"/>
    <n v="4579.3590960056645"/>
  </r>
  <r>
    <n v="74"/>
    <x v="73"/>
    <n v="4579.3590960056645"/>
    <n v="108.52627796048073"/>
    <n v="87.53754877045472"/>
    <n v="20.988729190026014"/>
    <n v="4491.8215472352076"/>
  </r>
  <r>
    <n v="75"/>
    <x v="74"/>
    <n v="4491.8215472352076"/>
    <n v="108.52627796048073"/>
    <n v="87.938762535652629"/>
    <n v="20.587515424828098"/>
    <n v="4403.8827846995555"/>
  </r>
  <r>
    <n v="76"/>
    <x v="75"/>
    <n v="4403.8827846995555"/>
    <n v="108.52627796048073"/>
    <n v="88.341815197274386"/>
    <n v="20.184462763206355"/>
    <n v="4315.5409695022809"/>
  </r>
  <r>
    <n v="77"/>
    <x v="76"/>
    <n v="4315.5409695022809"/>
    <n v="108.52627796048073"/>
    <n v="88.746715183595214"/>
    <n v="19.779562776885513"/>
    <n v="4226.7942543186837"/>
  </r>
  <r>
    <n v="78"/>
    <x v="77"/>
    <n v="4226.7942543186837"/>
    <n v="108.52627796048073"/>
    <n v="89.153470961520028"/>
    <n v="19.372806998960701"/>
    <n v="4137.6407833571648"/>
  </r>
  <r>
    <n v="79"/>
    <x v="78"/>
    <n v="4137.6407833571648"/>
    <n v="108.52627796048073"/>
    <n v="89.562091036760322"/>
    <n v="18.964186923720401"/>
    <n v="4048.0786923204068"/>
  </r>
  <r>
    <n v="80"/>
    <x v="79"/>
    <n v="4048.0786923204068"/>
    <n v="108.52627796048073"/>
    <n v="89.972583954012137"/>
    <n v="18.553694006468582"/>
    <n v="3958.1061083663935"/>
  </r>
  <r>
    <n v="81"/>
    <x v="80"/>
    <n v="3958.1061083663935"/>
    <n v="108.52627796048073"/>
    <n v="90.384958297134702"/>
    <n v="18.141319663346028"/>
    <n v="3867.7211500692556"/>
  </r>
  <r>
    <n v="82"/>
    <x v="81"/>
    <n v="3867.7211500692556"/>
    <n v="108.52627796048073"/>
    <n v="90.799222689329909"/>
    <n v="17.727055271150828"/>
    <n v="3776.9219273799263"/>
  </r>
  <r>
    <n v="83"/>
    <x v="82"/>
    <n v="3776.9219273799263"/>
    <n v="108.52627796048073"/>
    <n v="91.215385793322653"/>
    <n v="17.310892167158062"/>
    <n v="3685.7065415866073"/>
  </r>
  <r>
    <n v="84"/>
    <x v="83"/>
    <n v="3685.7065415866073"/>
    <n v="108.52627796048073"/>
    <n v="91.633456311542048"/>
    <n v="16.892821648938668"/>
    <n v="3594.0730852750621"/>
  </r>
  <r>
    <n v="85"/>
    <x v="84"/>
    <n v="3594.0730852750621"/>
    <n v="108.52627796048073"/>
    <n v="92.053442986303295"/>
    <n v="16.472834974177438"/>
    <n v="3502.0196422887584"/>
  </r>
  <r>
    <n v="86"/>
    <x v="85"/>
    <n v="3502.0196422887584"/>
    <n v="108.52627796048073"/>
    <n v="92.47535459999051"/>
    <n v="16.050923360490213"/>
    <n v="3409.5442876887664"/>
  </r>
  <r>
    <n v="87"/>
    <x v="86"/>
    <n v="3409.5442876887664"/>
    <n v="108.52627796048073"/>
    <n v="92.899199975240464"/>
    <n v="15.627077985240252"/>
    <n v="3316.6450877135267"/>
  </r>
  <r>
    <n v="88"/>
    <x v="87"/>
    <n v="3316.6450877135267"/>
    <n v="108.52627796048073"/>
    <n v="93.324987975126987"/>
    <n v="15.201289985353732"/>
    <n v="3223.3200997383992"/>
  </r>
  <r>
    <n v="89"/>
    <x v="88"/>
    <n v="3223.3200997383992"/>
    <n v="108.52627796048073"/>
    <n v="93.752727503346321"/>
    <n v="14.7735504571344"/>
    <n v="3129.5673722350548"/>
  </r>
  <r>
    <n v="90"/>
    <x v="89"/>
    <n v="3129.5673722350548"/>
    <n v="108.52627796048073"/>
    <n v="94.182427504403321"/>
    <n v="14.343850456077401"/>
    <n v="3035.3849447306511"/>
  </r>
  <r>
    <n v="91"/>
    <x v="90"/>
    <n v="3035.3849447306511"/>
    <n v="108.52627796048073"/>
    <n v="94.614096963798517"/>
    <n v="13.912180996682217"/>
    <n v="2940.770847766853"/>
  </r>
  <r>
    <n v="92"/>
    <x v="91"/>
    <n v="2940.770847766853"/>
    <n v="108.52627796048073"/>
    <n v="95.047744908215918"/>
    <n v="13.478533052264805"/>
    <n v="2845.7231028586375"/>
  </r>
  <r>
    <n v="93"/>
    <x v="92"/>
    <n v="2845.7231028586375"/>
    <n v="108.52627796048073"/>
    <n v="95.483380405711912"/>
    <n v="13.042897554768816"/>
    <n v="2750.2397224529232"/>
  </r>
  <r>
    <n v="94"/>
    <x v="93"/>
    <n v="2750.2397224529232"/>
    <n v="108.52627796048073"/>
    <n v="95.921012565904761"/>
    <n v="12.605265394575971"/>
    <n v="2654.3187098870203"/>
  </r>
  <r>
    <n v="95"/>
    <x v="94"/>
    <n v="2654.3187098870203"/>
    <n v="108.52627796048073"/>
    <n v="96.360650540165153"/>
    <n v="12.165627420315575"/>
    <n v="2557.9580593468545"/>
  </r>
  <r>
    <n v="96"/>
    <x v="95"/>
    <n v="2557.9580593468545"/>
    <n v="108.52627796048073"/>
    <n v="96.802303521807588"/>
    <n v="11.723974438673149"/>
    <n v="2461.1557558250443"/>
  </r>
  <r>
    <n v="97"/>
    <x v="96"/>
    <n v="2461.1557558250443"/>
    <n v="108.52627796048073"/>
    <n v="97.245980746282527"/>
    <n v="11.280297214198198"/>
    <n v="2363.9097750787605"/>
  </r>
  <r>
    <n v="98"/>
    <x v="97"/>
    <n v="2363.9097750787605"/>
    <n v="108.52627796048073"/>
    <n v="97.691691491369653"/>
    <n v="10.834586469111072"/>
    <n v="2266.2180835873896"/>
  </r>
  <r>
    <n v="99"/>
    <x v="98"/>
    <n v="2266.2180835873896"/>
    <n v="108.52627796048073"/>
    <n v="98.139445077371761"/>
    <n v="10.386832883108958"/>
    <n v="2168.07863851002"/>
  </r>
  <r>
    <n v="100"/>
    <x v="99"/>
    <n v="2168.07863851002"/>
    <n v="108.52627796048073"/>
    <n v="98.58925086730973"/>
    <n v="9.9370270931710039"/>
    <n v="2069.4893876427104"/>
  </r>
  <r>
    <n v="101"/>
    <x v="100"/>
    <n v="2069.4893876427104"/>
    <n v="108.52627796048073"/>
    <n v="99.041118267118222"/>
    <n v="9.4851596933625029"/>
    <n v="1970.4482693755872"/>
  </r>
  <r>
    <n v="102"/>
    <x v="101"/>
    <n v="1970.4482693755872"/>
    <n v="108.52627796048073"/>
    <n v="99.495056725842531"/>
    <n v="9.0312212346382097"/>
    <n v="1870.9532126497452"/>
  </r>
  <r>
    <n v="103"/>
    <x v="102"/>
    <n v="1870.9532126497452"/>
    <n v="108.52627796048073"/>
    <n v="99.951075735835957"/>
    <n v="8.5752022246447659"/>
    <n v="1771.0021369139104"/>
  </r>
  <r>
    <n v="104"/>
    <x v="103"/>
    <n v="1771.0021369139104"/>
    <n v="108.52627796048073"/>
    <n v="100.40918483295853"/>
    <n v="8.1170931275221836"/>
    <n v="1670.5929520809568"/>
  </r>
  <r>
    <n v="105"/>
    <x v="104"/>
    <n v="1670.5929520809568"/>
    <n v="108.52627796048073"/>
    <n v="100.86939359677626"/>
    <n v="7.6568843637044584"/>
    <n v="1569.7235584841746"/>
  </r>
  <r>
    <n v="106"/>
    <x v="105"/>
    <n v="1569.7235584841746"/>
    <n v="108.52627796048073"/>
    <n v="101.33171165076151"/>
    <n v="7.1945663097192325"/>
    <n v="1468.3918468334177"/>
  </r>
  <r>
    <n v="107"/>
    <x v="106"/>
    <n v="1468.3918468334177"/>
    <n v="108.52627796048073"/>
    <n v="101.79614866249415"/>
    <n v="6.7301292979865748"/>
    <n v="1366.5956981709169"/>
  </r>
  <r>
    <n v="108"/>
    <x v="107"/>
    <n v="1366.5956981709169"/>
    <n v="108.52627796048073"/>
    <n v="102.26271434386391"/>
    <n v="6.2635636166168105"/>
    <n v="1264.3329838270583"/>
  </r>
  <r>
    <n v="109"/>
    <x v="108"/>
    <n v="1264.3329838270583"/>
    <n v="108.52627796048073"/>
    <n v="102.73141845127329"/>
    <n v="5.7948595092074351"/>
    <n v="1161.6015653757859"/>
  </r>
  <r>
    <n v="110"/>
    <x v="109"/>
    <n v="1161.6015653757859"/>
    <n v="108.52627796048073"/>
    <n v="103.20227078584162"/>
    <n v="5.3240071746390987"/>
    <n v="1058.3992945899427"/>
  </r>
  <r>
    <n v="111"/>
    <x v="110"/>
    <n v="1058.3992945899427"/>
    <n v="108.52627796048073"/>
    <n v="103.67528119361006"/>
    <n v="4.850996766870658"/>
    <n v="954.72401339633325"/>
  </r>
  <r>
    <n v="112"/>
    <x v="111"/>
    <n v="954.72401339633325"/>
    <n v="108.52627796048073"/>
    <n v="104.15045956574744"/>
    <n v="4.3758183947332787"/>
    <n v="850.57355383058166"/>
  </r>
  <r>
    <n v="113"/>
    <x v="112"/>
    <n v="850.57355383058166"/>
    <n v="108.52627796048073"/>
    <n v="104.62781583875713"/>
    <n v="3.8984621217236026"/>
    <n v="745.94573799182399"/>
  </r>
  <r>
    <n v="114"/>
    <x v="113"/>
    <n v="745.94573799182399"/>
    <n v="108.52627796048073"/>
    <n v="105.10735999468474"/>
    <n v="3.4189179657959654"/>
    <n v="640.83837799713729"/>
  </r>
  <r>
    <n v="115"/>
    <x v="114"/>
    <n v="640.83837799713729"/>
    <n v="108.52627796048073"/>
    <n v="105.58910206132707"/>
    <n v="2.9371758991536607"/>
    <n v="535.24927593581015"/>
  </r>
  <r>
    <n v="116"/>
    <x v="115"/>
    <n v="535.24927593581015"/>
    <n v="108.52627796048073"/>
    <n v="106.07305211244147"/>
    <n v="2.4532258480392444"/>
    <n v="429.1762238233714"/>
  </r>
  <r>
    <n v="117"/>
    <x v="116"/>
    <n v="429.1762238233714"/>
    <n v="108.52627796048073"/>
    <n v="106.55922026795685"/>
    <n v="1.9670576925238876"/>
    <n v="322.61700355541325"/>
  </r>
  <r>
    <n v="118"/>
    <x v="117"/>
    <n v="322.61700355541325"/>
    <n v="108.52627796048073"/>
    <n v="107.04761669418498"/>
    <n v="1.4786612662957521"/>
    <n v="215.56938686122521"/>
  </r>
  <r>
    <n v="119"/>
    <x v="118"/>
    <n v="215.56938686122521"/>
    <n v="108.52627796048073"/>
    <n v="107.53825160403331"/>
    <n v="0.98802635644740411"/>
    <n v="108.03113525719527"/>
  </r>
  <r>
    <n v="120"/>
    <x v="119"/>
    <n v="108.03113525719527"/>
    <n v="108.52627796048073"/>
    <n v="108.03113525721848"/>
    <n v="0.49514270326225146"/>
    <n v="-2.5465851649641991E-11"/>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r>
    <s v=""/>
    <x v="120"/>
    <s v=""/>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8A3E454-1CE3-4167-9AF0-8AAF718AAAD0}" name="Vrtilna tabela1" cacheId="0" applyNumberFormats="0" applyBorderFormats="0" applyFontFormats="0" applyPatternFormats="0" applyAlignmentFormats="0" applyWidthHeightFormats="1" dataCaption="Vrednosti" updatedVersion="6" minRefreshableVersion="3" useAutoFormatting="1" itemPrintTitles="1" createdVersion="6" indent="0" outline="1" outlineData="1" multipleFieldFilters="0">
  <location ref="K6:N18" firstHeaderRow="0" firstDataRow="1" firstDataCol="1"/>
  <pivotFields count="9">
    <pivotField showAll="0"/>
    <pivotField numFmtId="14" showAll="0">
      <items count="15">
        <item x="0"/>
        <item x="1"/>
        <item x="2"/>
        <item x="3"/>
        <item x="4"/>
        <item x="5"/>
        <item x="6"/>
        <item x="7"/>
        <item x="8"/>
        <item x="9"/>
        <item x="10"/>
        <item x="11"/>
        <item x="12"/>
        <item x="13"/>
        <item t="default"/>
      </items>
    </pivotField>
    <pivotField showAll="0"/>
    <pivotField numFmtId="165" showAll="0"/>
    <pivotField dataField="1" numFmtId="165" showAll="0"/>
    <pivotField dataField="1" numFmtId="165" showAll="0"/>
    <pivotField dataField="1" numFmtId="165" showAll="0"/>
    <pivotField showAll="0">
      <items count="7">
        <item sd="0" x="1"/>
        <item sd="0" x="2"/>
        <item sd="0" x="3"/>
        <item sd="0" x="4"/>
        <item x="0"/>
        <item x="5"/>
        <item t="default"/>
      </items>
    </pivotField>
    <pivotField axis="axisRow" showAll="0">
      <items count="14">
        <item sd="0" x="1"/>
        <item sd="0" x="2"/>
        <item sd="0" x="3"/>
        <item sd="0" x="4"/>
        <item sd="0" x="5"/>
        <item sd="0" x="6"/>
        <item sd="0" x="7"/>
        <item sd="0" x="8"/>
        <item sd="0" x="9"/>
        <item x="0"/>
        <item x="10"/>
        <item x="11"/>
        <item x="12"/>
        <item t="default"/>
      </items>
    </pivotField>
  </pivotFields>
  <rowFields count="1">
    <field x="8"/>
  </rowFields>
  <rowItems count="12">
    <i>
      <x/>
    </i>
    <i>
      <x v="1"/>
    </i>
    <i>
      <x v="2"/>
    </i>
    <i>
      <x v="3"/>
    </i>
    <i>
      <x v="4"/>
    </i>
    <i>
      <x v="5"/>
    </i>
    <i>
      <x v="6"/>
    </i>
    <i>
      <x v="7"/>
    </i>
    <i>
      <x v="8"/>
    </i>
    <i>
      <x v="10"/>
    </i>
    <i>
      <x v="11"/>
    </i>
    <i t="grand">
      <x/>
    </i>
  </rowItems>
  <colFields count="1">
    <field x="-2"/>
  </colFields>
  <colItems count="3">
    <i>
      <x/>
    </i>
    <i i="1">
      <x v="1"/>
    </i>
    <i i="2">
      <x v="2"/>
    </i>
  </colItems>
  <dataFields count="3">
    <dataField name="Plačana glavnica" fld="4" showDataAs="runTotal" baseField="8" baseItem="1" numFmtId="166"/>
    <dataField name="Plačane obresti" fld="5" showDataAs="runTotal" baseField="8" baseItem="1" numFmtId="166"/>
    <dataField name="Saldo posojila" fld="6" subtotal="max" baseField="8" baseItem="1" numFmtId="166"/>
  </dataFields>
  <chartFormats count="3">
    <chartFormat chart="0" format="6" series="1">
      <pivotArea type="data" outline="0" fieldPosition="0">
        <references count="1">
          <reference field="4294967294" count="1" selected="0">
            <x v="0"/>
          </reference>
        </references>
      </pivotArea>
    </chartFormat>
    <chartFormat chart="0" format="7" series="1">
      <pivotArea type="data" outline="0" fieldPosition="0">
        <references count="1">
          <reference field="4294967294" count="1" selected="0">
            <x v="1"/>
          </reference>
        </references>
      </pivotArea>
    </chartFormat>
    <chartFormat chart="0" format="8"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osojilo" displayName="Posojilo" ref="B19:H379" headerRowDxfId="16" dataDxfId="15" totalsRowDxfId="14">
  <tableColumns count="7">
    <tableColumn id="1" xr3:uid="{00000000-0010-0000-0000-000001000000}" name="Št. pl." totalsRowLabel="Vsota" dataDxfId="13" totalsRowDxfId="12" dataCellStyle="Vejica">
      <calculatedColumnFormula>IFERROR(IF(NeodplačanoPosojilo*OdobrenoPosojilo,ŠtevilkaObroka,""), "")</calculatedColumnFormula>
    </tableColumn>
    <tableColumn id="2" xr3:uid="{00000000-0010-0000-0000-000002000000}" name="Datum plačila" dataDxfId="11" totalsRowDxfId="10" dataCellStyle="Datum">
      <calculatedColumnFormula>IFERROR(IF(NeodplačanoPosojilo*OdobrenoPosojilo,DatumPlačila,ZačetniDatumPosojila), ZačetniDatumPosojila)</calculatedColumnFormula>
    </tableColumn>
    <tableColumn id="3" xr3:uid="{00000000-0010-0000-0000-000003000000}" name="Začetno stanje" dataDxfId="9" totalsRowDxfId="8" dataCellStyle="Valuta">
      <calculatedColumnFormula>IFERROR(IF(NeodplačanoPosojilo*OdobrenoPosojilo,VrednostPosojila,""), "")</calculatedColumnFormula>
    </tableColumn>
    <tableColumn id="4" xr3:uid="{00000000-0010-0000-0000-000004000000}" name="Plačilo" dataDxfId="7" totalsRowDxfId="6" dataCellStyle="Valuta">
      <calculatedColumnFormula>IFERROR(IF(NeodplačanoPosojilo*OdobrenoPosojilo,MesečniObrok,0), 0)</calculatedColumnFormula>
    </tableColumn>
    <tableColumn id="5" xr3:uid="{00000000-0010-0000-0000-000005000000}" name="Glavnica" dataDxfId="5" totalsRowDxfId="4" dataCellStyle="Valuta">
      <calculatedColumnFormula>IFERROR(IF(NeodplačanoPosojilo*OdobrenoPosojilo,Glavnica,0), 0)</calculatedColumnFormula>
    </tableColumn>
    <tableColumn id="6" xr3:uid="{00000000-0010-0000-0000-000006000000}" name="Obresti" dataDxfId="3" totalsRowDxfId="2" dataCellStyle="Valuta">
      <calculatedColumnFormula>IFERROR(IF(NeodplačanoPosojilo*OdobrenoPosojilo,ZnesekObresti,0), 0)</calculatedColumnFormula>
    </tableColumn>
    <tableColumn id="7" xr3:uid="{00000000-0010-0000-0000-000007000000}" name="Končna bilanca" totalsRowFunction="sum" dataDxfId="1" totalsRowDxfId="0" dataCellStyle="Valuta">
      <calculatedColumnFormula>IFERROR(IF(NeodplačanoPosojilo*OdobrenoPosojilo,KončnoStanje,0), 0)</calculatedColumnFormula>
    </tableColumn>
  </tableColumns>
  <tableStyleInfo name="Kalkulator za izračun posojila" showFirstColumn="0" showLastColumn="0" showRowStripes="1" showColumnStripes="0"/>
  <extLst>
    <ext xmlns:x14="http://schemas.microsoft.com/office/spreadsheetml/2009/9/main" uri="{504A1905-F514-4f6f-8877-14C23A59335A}">
      <x14:table altTextSummary="V tej tabeli lahko spremljajte številko plačila, datum plačila, začetno stanje, končno stanje, plačilo, glavnico in obresti."/>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omments" Target="../comments1.xml"/><Relationship Id="rId2" Type="http://schemas.openxmlformats.org/officeDocument/2006/relationships/hyperlink" Target="https://www.euribor-rates.eu/en/current-euribor-rates/2/euribor-rate-3-months/" TargetMode="External"/><Relationship Id="rId1" Type="http://schemas.openxmlformats.org/officeDocument/2006/relationships/pivotTable" Target="../pivotTables/pivotTable1.xm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00FBE-875E-4BDC-B240-B39CFBF8DF78}">
  <dimension ref="A1:I80"/>
  <sheetViews>
    <sheetView tabSelected="1" zoomScaleNormal="100" zoomScaleSheetLayoutView="100" workbookViewId="0">
      <selection activeCell="B7" sqref="B7"/>
    </sheetView>
  </sheetViews>
  <sheetFormatPr defaultRowHeight="15" x14ac:dyDescent="0.25"/>
  <cols>
    <col min="1" max="1" width="93.5703125" style="81" customWidth="1"/>
    <col min="2" max="2" width="14" style="30" customWidth="1"/>
    <col min="3" max="3" width="15.7109375" customWidth="1"/>
    <col min="4" max="4" width="14.7109375" customWidth="1"/>
  </cols>
  <sheetData>
    <row r="1" spans="1:9" ht="54" customHeight="1" x14ac:dyDescent="0.25">
      <c r="A1" s="126"/>
      <c r="B1" s="126"/>
      <c r="C1" s="126"/>
      <c r="D1" s="22"/>
      <c r="E1" s="22"/>
      <c r="F1" s="22"/>
      <c r="G1" s="4"/>
      <c r="H1" s="4"/>
      <c r="I1" s="4"/>
    </row>
    <row r="2" spans="1:9" ht="48" customHeight="1" x14ac:dyDescent="0.25">
      <c r="A2" s="127" t="s">
        <v>31</v>
      </c>
      <c r="B2" s="127"/>
      <c r="C2" s="127"/>
      <c r="D2" s="15"/>
      <c r="E2" s="15"/>
      <c r="F2" s="15"/>
      <c r="G2" s="15"/>
      <c r="H2" s="15"/>
      <c r="I2" s="15"/>
    </row>
    <row r="3" spans="1:9" ht="48" customHeight="1" x14ac:dyDescent="0.25">
      <c r="A3" s="127" t="s">
        <v>32</v>
      </c>
      <c r="B3" s="127"/>
      <c r="C3" s="127"/>
      <c r="D3" s="15"/>
      <c r="E3" s="15"/>
      <c r="F3" s="15"/>
      <c r="G3" s="15"/>
      <c r="H3" s="15"/>
      <c r="I3" s="15"/>
    </row>
    <row r="4" spans="1:9" x14ac:dyDescent="0.25">
      <c r="A4" s="78"/>
      <c r="B4" s="25"/>
      <c r="C4" s="35"/>
      <c r="D4" s="35"/>
      <c r="E4" s="35"/>
      <c r="F4" s="35"/>
      <c r="G4" s="35"/>
      <c r="H4" s="35"/>
      <c r="I4" s="35"/>
    </row>
    <row r="5" spans="1:9" ht="38.25" customHeight="1" x14ac:dyDescent="0.25">
      <c r="A5" s="128" t="s">
        <v>115</v>
      </c>
      <c r="B5" s="128"/>
      <c r="C5" s="128"/>
      <c r="D5" s="16"/>
      <c r="E5" s="16"/>
      <c r="F5" s="17"/>
      <c r="G5" s="4"/>
      <c r="H5" s="4"/>
    </row>
    <row r="6" spans="1:9" x14ac:dyDescent="0.2">
      <c r="A6" s="6" t="s">
        <v>69</v>
      </c>
      <c r="B6" s="26"/>
      <c r="C6" s="16"/>
      <c r="D6" s="16"/>
      <c r="E6" s="16"/>
      <c r="F6" s="17"/>
      <c r="G6" s="4"/>
      <c r="H6" s="4"/>
    </row>
    <row r="7" spans="1:9" x14ac:dyDescent="0.2">
      <c r="A7" s="8" t="s">
        <v>68</v>
      </c>
      <c r="B7" s="36" t="s">
        <v>71</v>
      </c>
      <c r="C7" s="16"/>
      <c r="D7" s="16"/>
      <c r="E7" s="16"/>
      <c r="F7" s="17"/>
      <c r="G7" s="4"/>
      <c r="H7" s="4"/>
    </row>
    <row r="8" spans="1:9" x14ac:dyDescent="0.2">
      <c r="A8" s="8" t="s">
        <v>74</v>
      </c>
      <c r="B8" s="76"/>
      <c r="C8" s="23" t="s">
        <v>33</v>
      </c>
      <c r="D8" s="16"/>
      <c r="E8" s="16"/>
      <c r="F8" s="17"/>
      <c r="G8" s="4"/>
      <c r="H8" s="4"/>
    </row>
    <row r="9" spans="1:9" x14ac:dyDescent="0.2">
      <c r="A9" s="8" t="s">
        <v>75</v>
      </c>
      <c r="B9" s="76"/>
      <c r="C9" s="23" t="s">
        <v>33</v>
      </c>
      <c r="D9" s="16"/>
      <c r="E9" s="16"/>
      <c r="F9" s="17"/>
      <c r="G9" s="4"/>
      <c r="H9" s="4"/>
    </row>
    <row r="10" spans="1:9" x14ac:dyDescent="0.2">
      <c r="A10" s="8" t="s">
        <v>80</v>
      </c>
      <c r="B10" s="36"/>
      <c r="C10" s="23" t="s">
        <v>33</v>
      </c>
      <c r="D10" s="16"/>
      <c r="E10" s="16"/>
      <c r="F10" s="17"/>
      <c r="G10" s="4"/>
      <c r="H10" s="4"/>
    </row>
    <row r="11" spans="1:9" x14ac:dyDescent="0.2">
      <c r="A11" s="20" t="s">
        <v>70</v>
      </c>
      <c r="B11" s="37"/>
      <c r="C11" s="23" t="s">
        <v>33</v>
      </c>
      <c r="D11" s="16"/>
      <c r="E11" s="16"/>
      <c r="F11" s="17"/>
      <c r="G11" s="4"/>
      <c r="H11" s="4"/>
    </row>
    <row r="12" spans="1:9" ht="14.45" customHeight="1" x14ac:dyDescent="0.2">
      <c r="A12" s="34" t="s">
        <v>81</v>
      </c>
      <c r="B12" s="37"/>
      <c r="C12" s="23" t="s">
        <v>33</v>
      </c>
      <c r="D12" s="16"/>
      <c r="E12" s="16"/>
      <c r="F12" s="17"/>
      <c r="G12" s="4"/>
      <c r="H12" s="4"/>
    </row>
    <row r="13" spans="1:9" x14ac:dyDescent="0.25">
      <c r="A13" s="18"/>
      <c r="B13" s="26"/>
      <c r="C13" s="16"/>
      <c r="D13" s="16"/>
      <c r="E13" s="16"/>
      <c r="F13" s="17"/>
      <c r="G13" s="4"/>
      <c r="H13" s="4"/>
    </row>
    <row r="14" spans="1:9" x14ac:dyDescent="0.2">
      <c r="A14" s="6" t="s">
        <v>72</v>
      </c>
      <c r="B14" s="26"/>
      <c r="C14" s="16"/>
      <c r="D14" s="16"/>
      <c r="E14" s="16"/>
      <c r="F14" s="17"/>
      <c r="G14" s="4"/>
      <c r="H14" s="4"/>
    </row>
    <row r="15" spans="1:9" ht="25.5" x14ac:dyDescent="0.25">
      <c r="A15" s="16" t="s">
        <v>67</v>
      </c>
      <c r="B15" s="26"/>
      <c r="C15" s="16"/>
      <c r="D15" s="16"/>
      <c r="E15" s="16"/>
      <c r="F15" s="17"/>
      <c r="G15" s="4"/>
      <c r="H15" s="4"/>
    </row>
    <row r="16" spans="1:9" x14ac:dyDescent="0.2">
      <c r="A16" s="6" t="s">
        <v>89</v>
      </c>
      <c r="B16" s="38" t="s">
        <v>14</v>
      </c>
      <c r="C16" s="6" t="s">
        <v>33</v>
      </c>
      <c r="D16" s="19"/>
      <c r="E16" s="8"/>
      <c r="F16" s="17"/>
      <c r="G16" s="4"/>
      <c r="H16" s="4"/>
    </row>
    <row r="17" spans="1:8" x14ac:dyDescent="0.2">
      <c r="A17" s="6" t="s">
        <v>86</v>
      </c>
      <c r="B17" s="38"/>
      <c r="C17" s="6" t="s">
        <v>33</v>
      </c>
      <c r="D17" s="19"/>
      <c r="E17" s="8"/>
      <c r="F17" s="17"/>
      <c r="G17" s="4"/>
      <c r="H17" s="4"/>
    </row>
    <row r="18" spans="1:8" ht="76.5" x14ac:dyDescent="0.2">
      <c r="A18" s="6" t="s">
        <v>76</v>
      </c>
      <c r="B18" s="33" t="str">
        <f>ZnesekPosojila</f>
        <v xml:space="preserve"> </v>
      </c>
      <c r="C18" s="6" t="s">
        <v>33</v>
      </c>
      <c r="D18" s="20"/>
      <c r="E18" s="8"/>
      <c r="F18" s="17"/>
      <c r="G18" s="4"/>
      <c r="H18" s="4"/>
    </row>
    <row r="19" spans="1:8" ht="38.25" x14ac:dyDescent="0.2">
      <c r="A19" s="6" t="s">
        <v>77</v>
      </c>
      <c r="B19" s="33" t="str">
        <f>DobaPosojila</f>
        <v xml:space="preserve"> </v>
      </c>
      <c r="C19" s="6" t="s">
        <v>34</v>
      </c>
      <c r="D19" s="8"/>
      <c r="E19" s="8"/>
      <c r="F19" s="17"/>
      <c r="G19" s="4"/>
      <c r="H19" s="4"/>
    </row>
    <row r="20" spans="1:8" x14ac:dyDescent="0.2">
      <c r="A20" s="6" t="s">
        <v>48</v>
      </c>
      <c r="B20" s="32" t="e">
        <f>B72</f>
        <v>#VALUE!</v>
      </c>
      <c r="C20" s="6" t="s">
        <v>34</v>
      </c>
      <c r="D20" s="7"/>
      <c r="E20" s="7"/>
      <c r="F20" s="17"/>
      <c r="G20" s="4"/>
      <c r="H20" s="4"/>
    </row>
    <row r="21" spans="1:8" x14ac:dyDescent="0.2">
      <c r="A21" s="8"/>
      <c r="B21" s="27"/>
      <c r="C21" s="8"/>
      <c r="D21" s="8"/>
      <c r="E21" s="8"/>
      <c r="F21" s="17"/>
      <c r="G21" s="4"/>
      <c r="H21" s="4"/>
    </row>
    <row r="22" spans="1:8" x14ac:dyDescent="0.2">
      <c r="A22" s="7"/>
      <c r="B22" s="27"/>
      <c r="C22" s="7"/>
      <c r="D22" s="7"/>
      <c r="E22" s="7"/>
      <c r="F22" s="17"/>
      <c r="G22" s="4"/>
      <c r="H22" s="4"/>
    </row>
    <row r="23" spans="1:8" ht="25.5" x14ac:dyDescent="0.2">
      <c r="A23" s="6" t="s">
        <v>73</v>
      </c>
      <c r="B23" s="27"/>
      <c r="C23" s="8"/>
      <c r="D23" s="17"/>
      <c r="E23" s="17"/>
      <c r="F23" s="17"/>
      <c r="G23" s="4"/>
      <c r="H23" s="4"/>
    </row>
    <row r="24" spans="1:8" x14ac:dyDescent="0.2">
      <c r="A24" s="8" t="s">
        <v>35</v>
      </c>
      <c r="B24" s="39" t="s">
        <v>14</v>
      </c>
      <c r="C24" s="8" t="s">
        <v>33</v>
      </c>
      <c r="D24" s="17"/>
      <c r="E24" s="17"/>
      <c r="F24" s="17"/>
      <c r="G24" s="4"/>
      <c r="H24" s="4"/>
    </row>
    <row r="25" spans="1:8" x14ac:dyDescent="0.2">
      <c r="A25" s="8" t="s">
        <v>87</v>
      </c>
      <c r="B25" s="39" t="s">
        <v>14</v>
      </c>
      <c r="C25" s="8" t="s">
        <v>33</v>
      </c>
      <c r="D25" s="17"/>
      <c r="E25" s="17"/>
      <c r="F25" s="17"/>
      <c r="G25" s="4"/>
      <c r="H25" s="4"/>
    </row>
    <row r="26" spans="1:8" ht="25.5" x14ac:dyDescent="0.2">
      <c r="A26" s="8" t="s">
        <v>78</v>
      </c>
      <c r="B26" s="27" t="str">
        <f>B18</f>
        <v xml:space="preserve"> </v>
      </c>
      <c r="C26" s="8" t="s">
        <v>33</v>
      </c>
      <c r="D26" s="17"/>
      <c r="E26" s="17"/>
      <c r="F26" s="17"/>
      <c r="G26" s="4"/>
      <c r="H26" s="4"/>
    </row>
    <row r="27" spans="1:8" x14ac:dyDescent="0.2">
      <c r="A27" s="8" t="s">
        <v>91</v>
      </c>
      <c r="B27" s="39"/>
      <c r="C27" s="8" t="s">
        <v>33</v>
      </c>
      <c r="D27" s="17"/>
      <c r="E27" s="17"/>
      <c r="F27" s="17"/>
      <c r="G27" s="4"/>
      <c r="H27" s="4"/>
    </row>
    <row r="28" spans="1:8" x14ac:dyDescent="0.2">
      <c r="A28" s="6" t="s">
        <v>49</v>
      </c>
      <c r="B28" s="33">
        <f>SUM(B24:B27)</f>
        <v>0</v>
      </c>
      <c r="C28" s="6" t="s">
        <v>33</v>
      </c>
      <c r="D28" s="17"/>
      <c r="E28" s="17"/>
      <c r="F28" s="17"/>
      <c r="G28" s="4"/>
      <c r="H28" s="4"/>
    </row>
    <row r="29" spans="1:8" x14ac:dyDescent="0.2">
      <c r="A29" s="8"/>
      <c r="B29" s="27"/>
      <c r="C29" s="8"/>
      <c r="D29" s="8"/>
      <c r="E29" s="8"/>
      <c r="F29" s="17"/>
      <c r="G29" s="4"/>
      <c r="H29" s="4"/>
    </row>
    <row r="30" spans="1:8" x14ac:dyDescent="0.2">
      <c r="A30" s="11"/>
      <c r="B30" s="28"/>
      <c r="C30" s="11"/>
      <c r="D30" s="11"/>
      <c r="E30" s="11"/>
      <c r="F30" s="17"/>
      <c r="G30" s="4"/>
      <c r="H30" s="4"/>
    </row>
    <row r="31" spans="1:8" x14ac:dyDescent="0.2">
      <c r="A31" s="6" t="s">
        <v>36</v>
      </c>
      <c r="B31" s="40" t="s">
        <v>14</v>
      </c>
      <c r="C31" s="8"/>
      <c r="D31" s="8"/>
      <c r="E31" s="8"/>
      <c r="F31" s="17"/>
      <c r="G31" s="4"/>
      <c r="H31" s="4"/>
    </row>
    <row r="32" spans="1:8" x14ac:dyDescent="0.2">
      <c r="A32" s="6" t="s">
        <v>37</v>
      </c>
      <c r="B32" s="40" t="s">
        <v>14</v>
      </c>
      <c r="C32" s="8"/>
      <c r="D32" s="8"/>
      <c r="E32" s="8"/>
      <c r="F32" s="17"/>
      <c r="G32" s="4"/>
      <c r="H32" s="4"/>
    </row>
    <row r="33" spans="1:8" x14ac:dyDescent="0.2">
      <c r="A33" s="6"/>
      <c r="B33" s="27"/>
      <c r="C33" s="8"/>
      <c r="D33" s="8"/>
      <c r="E33" s="8"/>
      <c r="F33" s="17"/>
      <c r="G33" s="4"/>
      <c r="H33" s="4"/>
    </row>
    <row r="34" spans="1:8" ht="25.5" x14ac:dyDescent="0.2">
      <c r="A34" s="6" t="s">
        <v>96</v>
      </c>
      <c r="B34" s="32" t="str">
        <f>'2.Kalkulator za izračun kredita'!D14</f>
        <v/>
      </c>
      <c r="C34" s="6" t="s">
        <v>33</v>
      </c>
      <c r="D34" s="8"/>
      <c r="E34" s="8"/>
      <c r="F34" s="17"/>
      <c r="G34" s="4"/>
      <c r="H34" s="4"/>
    </row>
    <row r="35" spans="1:8" ht="25.5" x14ac:dyDescent="0.2">
      <c r="A35" s="6" t="s">
        <v>88</v>
      </c>
      <c r="B35" s="33">
        <f>+'3.Infor. izračun prispevka v RS'!C31</f>
        <v>0</v>
      </c>
      <c r="C35" s="6" t="s">
        <v>85</v>
      </c>
      <c r="D35" s="8"/>
      <c r="E35" s="8"/>
      <c r="F35" s="17"/>
      <c r="G35" s="4"/>
      <c r="H35" s="4"/>
    </row>
    <row r="36" spans="1:8" s="103" customFormat="1" ht="27" x14ac:dyDescent="0.2">
      <c r="A36" s="12" t="s">
        <v>97</v>
      </c>
      <c r="B36" s="105" t="e">
        <f>B34/B35</f>
        <v>#VALUE!</v>
      </c>
      <c r="C36" s="12" t="s">
        <v>33</v>
      </c>
      <c r="D36" s="20"/>
      <c r="E36" s="20"/>
      <c r="F36" s="101"/>
      <c r="G36" s="102"/>
      <c r="H36" s="102"/>
    </row>
    <row r="37" spans="1:8" s="103" customFormat="1" ht="27" x14ac:dyDescent="0.2">
      <c r="A37" s="12" t="s">
        <v>98</v>
      </c>
      <c r="B37" s="106" t="e">
        <f>B36*1.1</f>
        <v>#VALUE!</v>
      </c>
      <c r="C37" s="12" t="s">
        <v>33</v>
      </c>
      <c r="D37" s="100"/>
      <c r="E37" s="100"/>
      <c r="F37" s="101"/>
      <c r="G37" s="102"/>
      <c r="H37" s="102"/>
    </row>
    <row r="38" spans="1:8" s="103" customFormat="1" ht="6.6" customHeight="1" x14ac:dyDescent="0.2">
      <c r="A38" s="12"/>
      <c r="B38" s="106"/>
      <c r="C38" s="12"/>
      <c r="D38" s="100"/>
      <c r="E38" s="100"/>
      <c r="F38" s="101"/>
      <c r="G38" s="102"/>
      <c r="H38" s="102"/>
    </row>
    <row r="39" spans="1:8" s="103" customFormat="1" ht="25.5" x14ac:dyDescent="0.2">
      <c r="A39" s="12" t="s">
        <v>112</v>
      </c>
      <c r="B39" s="107" t="s">
        <v>14</v>
      </c>
      <c r="C39" s="12" t="s">
        <v>33</v>
      </c>
      <c r="D39" s="20"/>
      <c r="E39" s="20"/>
      <c r="F39" s="101"/>
      <c r="G39" s="102"/>
      <c r="H39" s="102"/>
    </row>
    <row r="40" spans="1:8" s="103" customFormat="1" ht="27" x14ac:dyDescent="0.2">
      <c r="A40" s="12" t="s">
        <v>102</v>
      </c>
      <c r="B40" s="106" t="e">
        <f>+B39/12/B35</f>
        <v>#VALUE!</v>
      </c>
      <c r="C40" s="12" t="s">
        <v>33</v>
      </c>
      <c r="D40" s="20"/>
      <c r="E40" s="20"/>
      <c r="F40" s="101"/>
      <c r="G40" s="102"/>
      <c r="H40" s="102"/>
    </row>
    <row r="41" spans="1:8" s="103" customFormat="1" ht="4.9000000000000004" customHeight="1" x14ac:dyDescent="0.2">
      <c r="A41" s="12"/>
      <c r="B41" s="33"/>
      <c r="C41" s="12"/>
      <c r="D41" s="20"/>
      <c r="E41" s="20"/>
      <c r="F41" s="101"/>
      <c r="G41" s="102"/>
      <c r="H41" s="102"/>
    </row>
    <row r="42" spans="1:8" s="103" customFormat="1" ht="27" x14ac:dyDescent="0.2">
      <c r="A42" s="12" t="s">
        <v>99</v>
      </c>
      <c r="B42" s="106" t="e">
        <f>+B40+B37</f>
        <v>#VALUE!</v>
      </c>
      <c r="C42" s="12" t="s">
        <v>33</v>
      </c>
      <c r="D42" s="20"/>
      <c r="E42" s="20"/>
      <c r="F42" s="101"/>
      <c r="G42" s="102"/>
      <c r="H42" s="102"/>
    </row>
    <row r="43" spans="1:8" x14ac:dyDescent="0.2">
      <c r="A43" s="8"/>
      <c r="B43" s="27"/>
      <c r="C43" s="8"/>
      <c r="D43" s="8"/>
      <c r="E43" s="8"/>
      <c r="F43" s="17"/>
      <c r="G43" s="4"/>
      <c r="H43" s="4"/>
    </row>
    <row r="44" spans="1:8" x14ac:dyDescent="0.2">
      <c r="A44" s="6" t="s">
        <v>38</v>
      </c>
      <c r="B44" s="27"/>
      <c r="C44" s="8"/>
      <c r="D44" s="8"/>
      <c r="E44" s="8"/>
      <c r="F44" s="17"/>
      <c r="G44" s="4"/>
      <c r="H44" s="4"/>
    </row>
    <row r="45" spans="1:8" x14ac:dyDescent="0.2">
      <c r="A45" s="8" t="s">
        <v>84</v>
      </c>
      <c r="B45" s="27" t="e">
        <f>B16/B35</f>
        <v>#VALUE!</v>
      </c>
      <c r="C45" s="8" t="s">
        <v>33</v>
      </c>
      <c r="D45" s="8"/>
      <c r="E45" s="8"/>
      <c r="F45" s="17"/>
      <c r="G45" s="4"/>
      <c r="H45" s="4"/>
    </row>
    <row r="46" spans="1:8" ht="27" x14ac:dyDescent="0.2">
      <c r="A46" s="8" t="s">
        <v>82</v>
      </c>
      <c r="B46" s="27" t="e">
        <f>(B16-B25)/B35</f>
        <v>#VALUE!</v>
      </c>
      <c r="C46" s="8" t="s">
        <v>33</v>
      </c>
      <c r="D46" s="8"/>
      <c r="E46" s="8"/>
      <c r="F46" s="17"/>
      <c r="G46" s="4"/>
      <c r="H46" s="4"/>
    </row>
    <row r="47" spans="1:8" x14ac:dyDescent="0.2">
      <c r="A47" s="8"/>
      <c r="B47" s="27"/>
      <c r="C47" s="8"/>
      <c r="D47" s="8"/>
      <c r="E47" s="8"/>
      <c r="F47" s="17"/>
      <c r="G47" s="4"/>
      <c r="H47" s="4"/>
    </row>
    <row r="48" spans="1:8" x14ac:dyDescent="0.2">
      <c r="A48" s="24" t="s">
        <v>39</v>
      </c>
      <c r="B48" s="27"/>
      <c r="C48" s="8"/>
      <c r="D48" s="8"/>
      <c r="E48" s="8"/>
      <c r="F48" s="17"/>
      <c r="G48" s="4"/>
      <c r="H48" s="4"/>
    </row>
    <row r="49" spans="1:8" ht="85.5" customHeight="1" x14ac:dyDescent="0.25">
      <c r="A49" s="129"/>
      <c r="B49" s="130"/>
      <c r="C49" s="131"/>
    </row>
    <row r="50" spans="1:8" x14ac:dyDescent="0.2">
      <c r="A50" s="8"/>
      <c r="B50" s="27"/>
      <c r="C50" s="8"/>
      <c r="D50" s="8"/>
      <c r="E50" s="9"/>
      <c r="F50" s="17"/>
      <c r="G50" s="4"/>
      <c r="H50" s="4"/>
    </row>
    <row r="51" spans="1:8" x14ac:dyDescent="0.2">
      <c r="A51" s="8"/>
      <c r="B51" s="27"/>
      <c r="C51" s="8"/>
      <c r="D51" s="8"/>
      <c r="E51" s="9"/>
      <c r="F51" s="17"/>
      <c r="G51" s="4"/>
      <c r="H51" s="4"/>
    </row>
    <row r="52" spans="1:8" x14ac:dyDescent="0.2">
      <c r="A52" s="6" t="s">
        <v>106</v>
      </c>
      <c r="B52" s="27"/>
      <c r="C52" s="8"/>
      <c r="D52" s="8"/>
      <c r="E52" s="9"/>
      <c r="F52" s="17"/>
      <c r="G52" s="4"/>
      <c r="H52" s="4"/>
    </row>
    <row r="53" spans="1:8" ht="76.5" x14ac:dyDescent="0.2">
      <c r="A53" s="8" t="s">
        <v>56</v>
      </c>
      <c r="B53" s="39" t="s">
        <v>14</v>
      </c>
      <c r="C53" s="8" t="s">
        <v>53</v>
      </c>
      <c r="D53" s="8"/>
      <c r="E53" s="9"/>
      <c r="F53" s="17"/>
      <c r="G53" s="4"/>
      <c r="H53" s="4"/>
    </row>
    <row r="54" spans="1:8" x14ac:dyDescent="0.2">
      <c r="A54" s="8" t="s">
        <v>55</v>
      </c>
      <c r="B54" s="27" t="e">
        <f>B53/12</f>
        <v>#VALUE!</v>
      </c>
      <c r="C54" s="8" t="s">
        <v>54</v>
      </c>
      <c r="D54" s="8"/>
      <c r="E54" s="9"/>
      <c r="F54" s="17"/>
      <c r="G54" s="4"/>
      <c r="H54" s="4"/>
    </row>
    <row r="55" spans="1:8" s="103" customFormat="1" ht="38.25" x14ac:dyDescent="0.2">
      <c r="A55" s="12" t="s">
        <v>107</v>
      </c>
      <c r="B55" s="104" t="s">
        <v>14</v>
      </c>
      <c r="C55" s="12" t="s">
        <v>33</v>
      </c>
      <c r="D55" s="20"/>
      <c r="E55" s="100"/>
      <c r="F55" s="101"/>
      <c r="G55" s="102"/>
      <c r="H55" s="102"/>
    </row>
    <row r="56" spans="1:8" x14ac:dyDescent="0.2">
      <c r="A56" s="8" t="s">
        <v>57</v>
      </c>
      <c r="B56" s="27" t="e">
        <f>B55/12</f>
        <v>#VALUE!</v>
      </c>
      <c r="C56" s="8" t="s">
        <v>33</v>
      </c>
      <c r="D56" s="8"/>
      <c r="E56" s="9"/>
      <c r="F56" s="17"/>
      <c r="G56" s="4"/>
      <c r="H56" s="4"/>
    </row>
    <row r="57" spans="1:8" x14ac:dyDescent="0.2">
      <c r="A57" s="8" t="s">
        <v>58</v>
      </c>
      <c r="B57" s="27" t="e">
        <f>B55/B35</f>
        <v>#VALUE!</v>
      </c>
      <c r="C57" s="8" t="s">
        <v>33</v>
      </c>
      <c r="D57" s="8"/>
      <c r="E57" s="9"/>
      <c r="F57" s="17"/>
      <c r="G57" s="4"/>
      <c r="H57" s="4"/>
    </row>
    <row r="58" spans="1:8" x14ac:dyDescent="0.2">
      <c r="A58" s="8" t="s">
        <v>59</v>
      </c>
      <c r="B58" s="75" t="e">
        <f>B56/B35</f>
        <v>#VALUE!</v>
      </c>
      <c r="C58" s="9" t="s">
        <v>33</v>
      </c>
      <c r="D58" s="9"/>
      <c r="E58" s="9"/>
      <c r="F58" s="17"/>
      <c r="G58" s="4"/>
      <c r="H58" s="4"/>
    </row>
    <row r="59" spans="1:8" s="103" customFormat="1" x14ac:dyDescent="0.2">
      <c r="A59" s="20" t="s">
        <v>119</v>
      </c>
      <c r="B59" s="108" t="e">
        <f>B55/B53/B35</f>
        <v>#VALUE!</v>
      </c>
      <c r="C59" s="20" t="s">
        <v>33</v>
      </c>
      <c r="D59" s="100"/>
      <c r="E59" s="100"/>
      <c r="F59" s="101"/>
      <c r="G59" s="102"/>
      <c r="H59" s="102"/>
    </row>
    <row r="60" spans="1:8" ht="51" x14ac:dyDescent="0.2">
      <c r="A60" s="9" t="s">
        <v>50</v>
      </c>
      <c r="B60" s="39" t="s">
        <v>14</v>
      </c>
      <c r="C60" s="8" t="s">
        <v>53</v>
      </c>
      <c r="D60" s="9"/>
      <c r="E60" s="9"/>
      <c r="F60" s="17"/>
      <c r="G60" s="4"/>
      <c r="H60" s="4"/>
    </row>
    <row r="61" spans="1:8" x14ac:dyDescent="0.2">
      <c r="A61" s="9" t="s">
        <v>40</v>
      </c>
      <c r="B61" s="75" t="e">
        <f>B60/12</f>
        <v>#VALUE!</v>
      </c>
      <c r="C61" s="8" t="s">
        <v>54</v>
      </c>
      <c r="D61" s="9"/>
      <c r="E61" s="9"/>
      <c r="F61" s="17"/>
      <c r="G61" s="4"/>
      <c r="H61" s="4"/>
    </row>
    <row r="62" spans="1:8" s="103" customFormat="1" x14ac:dyDescent="0.2">
      <c r="A62" s="20" t="s">
        <v>103</v>
      </c>
      <c r="B62" s="110" t="s">
        <v>14</v>
      </c>
      <c r="C62" s="20" t="s">
        <v>104</v>
      </c>
      <c r="D62" s="20"/>
      <c r="E62" s="100"/>
      <c r="F62" s="101"/>
      <c r="G62" s="102"/>
      <c r="H62" s="102"/>
    </row>
    <row r="63" spans="1:8" s="103" customFormat="1" x14ac:dyDescent="0.2">
      <c r="A63" s="100" t="s">
        <v>118</v>
      </c>
      <c r="B63" s="109" t="e">
        <f>+B62*B54*B35*12</f>
        <v>#VALUE!</v>
      </c>
      <c r="C63" s="100" t="s">
        <v>33</v>
      </c>
      <c r="D63" s="100"/>
      <c r="E63" s="100"/>
      <c r="F63" s="101"/>
      <c r="G63" s="102"/>
      <c r="H63" s="102"/>
    </row>
    <row r="64" spans="1:8" x14ac:dyDescent="0.2">
      <c r="A64" s="13" t="s">
        <v>41</v>
      </c>
      <c r="B64" s="32" t="e">
        <f>B62*B60*B35</f>
        <v>#VALUE!</v>
      </c>
      <c r="C64" s="13" t="s">
        <v>33</v>
      </c>
      <c r="D64" s="9"/>
      <c r="E64" s="9"/>
      <c r="F64" s="17"/>
      <c r="G64" s="4"/>
      <c r="H64" s="4"/>
    </row>
    <row r="65" spans="1:8" x14ac:dyDescent="0.2">
      <c r="A65" s="9" t="s">
        <v>42</v>
      </c>
      <c r="B65" s="86" t="e">
        <f>+B64/12</f>
        <v>#VALUE!</v>
      </c>
      <c r="C65" s="9" t="s">
        <v>33</v>
      </c>
      <c r="D65" s="9"/>
      <c r="E65" s="9"/>
      <c r="F65" s="17"/>
      <c r="G65" s="4"/>
      <c r="H65" s="4"/>
    </row>
    <row r="66" spans="1:8" x14ac:dyDescent="0.2">
      <c r="A66" s="9" t="s">
        <v>43</v>
      </c>
      <c r="B66" s="27" t="e">
        <f>B53-B60</f>
        <v>#VALUE!</v>
      </c>
      <c r="C66" s="8" t="s">
        <v>44</v>
      </c>
      <c r="D66" s="9"/>
      <c r="E66" s="9"/>
      <c r="F66" s="17"/>
      <c r="G66" s="4"/>
      <c r="H66" s="4"/>
    </row>
    <row r="67" spans="1:8" x14ac:dyDescent="0.2">
      <c r="A67" s="9" t="s">
        <v>45</v>
      </c>
      <c r="B67" s="75" t="e">
        <f>B54-B61</f>
        <v>#VALUE!</v>
      </c>
      <c r="C67" s="8" t="s">
        <v>44</v>
      </c>
      <c r="D67" s="9"/>
      <c r="E67" s="9"/>
      <c r="F67" s="17"/>
      <c r="G67" s="4"/>
      <c r="H67" s="4"/>
    </row>
    <row r="68" spans="1:8" x14ac:dyDescent="0.2">
      <c r="A68" s="9" t="s">
        <v>46</v>
      </c>
      <c r="B68" s="27" t="e">
        <f>B63-B64</f>
        <v>#VALUE!</v>
      </c>
      <c r="C68" s="9" t="s">
        <v>33</v>
      </c>
      <c r="D68" s="9"/>
      <c r="E68" s="9"/>
      <c r="F68" s="17"/>
      <c r="G68" s="4"/>
      <c r="H68" s="4"/>
    </row>
    <row r="69" spans="1:8" x14ac:dyDescent="0.2">
      <c r="A69" s="9" t="s">
        <v>47</v>
      </c>
      <c r="B69" s="27" t="e">
        <f>+(B63-B64)/12</f>
        <v>#VALUE!</v>
      </c>
      <c r="C69" s="9" t="s">
        <v>33</v>
      </c>
      <c r="D69" s="9"/>
      <c r="E69" s="9"/>
      <c r="F69" s="17"/>
      <c r="G69" s="4"/>
      <c r="H69" s="4"/>
    </row>
    <row r="70" spans="1:8" x14ac:dyDescent="0.2">
      <c r="A70" s="13" t="s">
        <v>51</v>
      </c>
      <c r="B70" s="31" t="e">
        <f>B68/B35</f>
        <v>#VALUE!</v>
      </c>
      <c r="C70" s="13" t="s">
        <v>33</v>
      </c>
      <c r="D70" s="9"/>
      <c r="E70" s="9"/>
      <c r="F70" s="17"/>
      <c r="G70" s="4"/>
      <c r="H70" s="4"/>
    </row>
    <row r="71" spans="1:8" x14ac:dyDescent="0.2">
      <c r="A71" s="13" t="s">
        <v>52</v>
      </c>
      <c r="B71" s="31" t="e">
        <f>B69/B35</f>
        <v>#VALUE!</v>
      </c>
      <c r="C71" s="13" t="s">
        <v>33</v>
      </c>
      <c r="D71" s="9"/>
      <c r="E71" s="9"/>
      <c r="F71" s="17"/>
      <c r="G71" s="4"/>
      <c r="H71" s="4"/>
    </row>
    <row r="72" spans="1:8" ht="102" x14ac:dyDescent="0.2">
      <c r="A72" s="13" t="s">
        <v>66</v>
      </c>
      <c r="B72" s="31" t="e">
        <f>(B16-B25)/B68</f>
        <v>#VALUE!</v>
      </c>
      <c r="C72" s="21" t="s">
        <v>34</v>
      </c>
      <c r="D72" s="9"/>
      <c r="E72" s="9"/>
      <c r="F72" s="17"/>
      <c r="G72" s="4"/>
      <c r="H72" s="4"/>
    </row>
    <row r="73" spans="1:8" x14ac:dyDescent="0.2">
      <c r="A73" s="13" t="s">
        <v>105</v>
      </c>
      <c r="B73" s="79" t="e">
        <f>B72</f>
        <v>#VALUE!</v>
      </c>
      <c r="C73" s="14" t="s">
        <v>34</v>
      </c>
      <c r="D73" s="10"/>
      <c r="E73" s="10"/>
      <c r="F73" s="5"/>
      <c r="G73" s="4"/>
      <c r="H73" s="4"/>
    </row>
    <row r="74" spans="1:8" s="85" customFormat="1" x14ac:dyDescent="0.2">
      <c r="A74" s="7"/>
      <c r="B74" s="29"/>
      <c r="C74" s="82"/>
      <c r="D74" s="82"/>
      <c r="E74" s="82"/>
      <c r="F74" s="83"/>
      <c r="G74" s="84"/>
      <c r="H74" s="84"/>
    </row>
    <row r="75" spans="1:8" s="114" customFormat="1" ht="14.25" x14ac:dyDescent="0.2">
      <c r="A75" s="111" t="s">
        <v>108</v>
      </c>
      <c r="B75" s="112">
        <f>+B9</f>
        <v>0</v>
      </c>
      <c r="C75" s="12" t="s">
        <v>33</v>
      </c>
      <c r="D75" s="34"/>
      <c r="E75" s="34"/>
      <c r="F75" s="113"/>
      <c r="G75" s="113"/>
      <c r="H75" s="113"/>
    </row>
    <row r="76" spans="1:8" s="117" customFormat="1" ht="39.75" x14ac:dyDescent="0.2">
      <c r="A76" s="115" t="s">
        <v>110</v>
      </c>
      <c r="B76" s="116" t="e">
        <f>+'3.Infor. izračun prispevka v RS'!G31/'3.Infor. izračun prispevka v RS'!C31</f>
        <v>#VALUE!</v>
      </c>
      <c r="C76" s="20" t="s">
        <v>33</v>
      </c>
    </row>
    <row r="77" spans="1:8" s="117" customFormat="1" ht="25.5" x14ac:dyDescent="0.2">
      <c r="A77" s="118" t="s">
        <v>111</v>
      </c>
      <c r="B77" s="112" t="e">
        <f>+'3.Infor. izračun prispevka v RS'!I31/'3.Infor. izračun prispevka v RS'!C31</f>
        <v>#VALUE!</v>
      </c>
      <c r="C77" s="12" t="s">
        <v>33</v>
      </c>
    </row>
    <row r="78" spans="1:8" s="117" customFormat="1" x14ac:dyDescent="0.25">
      <c r="A78" s="119"/>
      <c r="B78" s="120"/>
    </row>
    <row r="79" spans="1:8" s="103" customFormat="1" x14ac:dyDescent="0.2">
      <c r="A79" s="12" t="s">
        <v>113</v>
      </c>
      <c r="B79" s="112" t="e">
        <f>+'3.Infor. izračun prispevka v RS'!E31</f>
        <v>#VALUE!</v>
      </c>
      <c r="C79" s="121" t="s">
        <v>33</v>
      </c>
      <c r="D79" s="122"/>
      <c r="E79" s="122"/>
      <c r="F79" s="101"/>
      <c r="G79" s="102"/>
      <c r="H79" s="102"/>
    </row>
    <row r="80" spans="1:8" s="103" customFormat="1" ht="25.5" x14ac:dyDescent="0.2">
      <c r="A80" s="12" t="s">
        <v>114</v>
      </c>
      <c r="B80" s="112" t="e">
        <f>+B77*B35</f>
        <v>#VALUE!</v>
      </c>
      <c r="C80" s="12" t="s">
        <v>33</v>
      </c>
      <c r="D80" s="122"/>
      <c r="E80" s="122"/>
      <c r="F80" s="101"/>
      <c r="G80" s="102"/>
      <c r="H80" s="102"/>
    </row>
  </sheetData>
  <sheetProtection algorithmName="SHA-512" hashValue="nzL6b1ZlXxdKMgi/BdL0M8gQVPvfN10sytY1SZku/Fe+LWh9vo0sz3wu8oL87yFG/7QT/auusW+Q8qZI9Zb4dA==" saltValue="bEUiKJ5/5b8+VRGw3zf+OQ==" spinCount="100000" sheet="1" objects="1" scenarios="1"/>
  <mergeCells count="5">
    <mergeCell ref="A1:C1"/>
    <mergeCell ref="A2:C2"/>
    <mergeCell ref="A3:C3"/>
    <mergeCell ref="A5:C5"/>
    <mergeCell ref="A49:C49"/>
  </mergeCells>
  <dataValidations disablePrompts="1" count="1">
    <dataValidation allowBlank="1" showInputMessage="1" showErrorMessage="1" prompt="V to celico vnesite znesek posojila." sqref="B18" xr:uid="{2F5AE1FC-7EE3-4AEE-AD57-211D981673A1}"/>
  </dataValidations>
  <pageMargins left="0.7" right="0.7" top="0.75" bottom="0.75" header="0.3" footer="0.3"/>
  <pageSetup paperSize="9" scale="70" orientation="portrait" r:id="rId1"/>
  <colBreaks count="1" manualBreakCount="1">
    <brk id="3"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79"/>
  <sheetViews>
    <sheetView showGridLines="0" zoomScaleNormal="100" workbookViewId="0">
      <selection activeCell="D15" sqref="D15"/>
    </sheetView>
  </sheetViews>
  <sheetFormatPr defaultColWidth="9.140625" defaultRowHeight="15" x14ac:dyDescent="0.2"/>
  <cols>
    <col min="1" max="1" width="1.42578125" style="42" customWidth="1"/>
    <col min="2" max="2" width="7.85546875" style="64" customWidth="1"/>
    <col min="3" max="3" width="57.85546875" style="64" customWidth="1"/>
    <col min="4" max="8" width="15.5703125" style="64" customWidth="1"/>
    <col min="9" max="9" width="1.42578125" style="42" customWidth="1"/>
    <col min="10" max="10" width="9.140625" style="42"/>
    <col min="11" max="11" width="15" style="42" hidden="1" customWidth="1"/>
    <col min="12" max="12" width="15.42578125" style="42" hidden="1" customWidth="1"/>
    <col min="13" max="13" width="14.7109375" style="42" hidden="1" customWidth="1"/>
    <col min="14" max="14" width="13.42578125" style="42" hidden="1" customWidth="1"/>
    <col min="15" max="16384" width="9.140625" style="42"/>
  </cols>
  <sheetData>
    <row r="1" spans="1:14" s="41" customFormat="1" ht="46.5" customHeight="1" x14ac:dyDescent="0.25">
      <c r="A1" s="142"/>
      <c r="B1" s="142"/>
      <c r="C1" s="142"/>
      <c r="D1" s="142"/>
      <c r="E1" s="142"/>
      <c r="F1" s="142"/>
      <c r="G1" s="142"/>
    </row>
    <row r="2" spans="1:14" s="41" customFormat="1" ht="46.5" customHeight="1" x14ac:dyDescent="0.25">
      <c r="A2" s="143" t="s">
        <v>31</v>
      </c>
      <c r="B2" s="143"/>
      <c r="C2" s="143"/>
      <c r="D2" s="143"/>
      <c r="E2" s="143"/>
      <c r="F2" s="143"/>
      <c r="G2" s="143"/>
    </row>
    <row r="3" spans="1:14" s="41" customFormat="1" ht="46.5" customHeight="1" x14ac:dyDescent="0.25">
      <c r="A3" s="143" t="s">
        <v>32</v>
      </c>
      <c r="B3" s="143"/>
      <c r="C3" s="143"/>
      <c r="D3" s="143"/>
      <c r="E3" s="143"/>
      <c r="F3" s="143"/>
      <c r="G3" s="143"/>
    </row>
    <row r="4" spans="1:14" ht="19.5" customHeight="1" x14ac:dyDescent="0.2">
      <c r="B4" s="43"/>
      <c r="C4" s="43"/>
      <c r="D4" s="43"/>
      <c r="E4" s="43"/>
      <c r="F4" s="43"/>
      <c r="G4" s="43"/>
      <c r="H4" s="43"/>
      <c r="I4" s="44" t="s">
        <v>14</v>
      </c>
    </row>
    <row r="5" spans="1:14" ht="28.5" customHeight="1" x14ac:dyDescent="0.25">
      <c r="B5" s="137" t="s">
        <v>79</v>
      </c>
      <c r="C5" s="137"/>
      <c r="D5" s="137"/>
      <c r="E5" s="137"/>
      <c r="F5" s="137"/>
      <c r="G5" s="137"/>
      <c r="H5" s="137"/>
    </row>
    <row r="6" spans="1:14" s="47" customFormat="1" ht="24" customHeight="1" x14ac:dyDescent="0.25">
      <c r="A6" s="42"/>
      <c r="B6" s="45"/>
      <c r="C6" s="46"/>
      <c r="D6" s="46"/>
      <c r="E6" s="46"/>
      <c r="F6" s="46"/>
      <c r="G6" s="46"/>
      <c r="H6" s="46"/>
      <c r="K6" s="48" t="s">
        <v>15</v>
      </c>
      <c r="L6" s="49" t="s">
        <v>26</v>
      </c>
      <c r="M6" s="49" t="s">
        <v>27</v>
      </c>
      <c r="N6" s="49" t="s">
        <v>28</v>
      </c>
    </row>
    <row r="7" spans="1:14" ht="24" customHeight="1" x14ac:dyDescent="0.2">
      <c r="B7" s="136" t="s">
        <v>0</v>
      </c>
      <c r="C7" s="136"/>
      <c r="D7" s="136"/>
      <c r="E7" s="41"/>
      <c r="F7" s="43"/>
      <c r="G7" s="43"/>
      <c r="H7" s="43"/>
      <c r="K7" s="50" t="s">
        <v>17</v>
      </c>
      <c r="L7" s="51">
        <v>380.49423815908995</v>
      </c>
      <c r="M7" s="51">
        <v>270.66342960379438</v>
      </c>
      <c r="N7" s="51">
        <v>9937.3070553728521</v>
      </c>
    </row>
    <row r="8" spans="1:14" ht="24" customHeight="1" x14ac:dyDescent="0.2">
      <c r="B8" s="132" t="s">
        <v>1</v>
      </c>
      <c r="C8" s="133"/>
      <c r="D8" s="65" t="s">
        <v>14</v>
      </c>
      <c r="E8" s="41"/>
      <c r="F8" s="43"/>
      <c r="G8" s="43"/>
      <c r="H8" s="43"/>
      <c r="K8" s="50" t="s">
        <v>18</v>
      </c>
      <c r="L8" s="51">
        <v>1173.5298024269366</v>
      </c>
      <c r="M8" s="51">
        <v>779.94320086171638</v>
      </c>
      <c r="N8" s="51">
        <v>9555.068885288867</v>
      </c>
    </row>
    <row r="9" spans="1:14" ht="24" customHeight="1" x14ac:dyDescent="0.2">
      <c r="B9" s="132" t="s">
        <v>93</v>
      </c>
      <c r="C9" s="133"/>
      <c r="D9" s="52" t="e">
        <f>1.3%+G9</f>
        <v>#VALUE!</v>
      </c>
      <c r="E9" s="140" t="s">
        <v>92</v>
      </c>
      <c r="F9" s="141"/>
      <c r="G9" s="125" t="s">
        <v>14</v>
      </c>
      <c r="H9" s="43"/>
      <c r="K9" s="50" t="s">
        <v>19</v>
      </c>
      <c r="L9" s="51">
        <v>2011.2988060847683</v>
      </c>
      <c r="M9" s="51">
        <v>1244.4895327296535</v>
      </c>
      <c r="N9" s="51">
        <v>8758.398574684792</v>
      </c>
    </row>
    <row r="10" spans="1:14" ht="24" customHeight="1" x14ac:dyDescent="0.2">
      <c r="B10" s="132" t="s">
        <v>2</v>
      </c>
      <c r="C10" s="133"/>
      <c r="D10" s="66" t="s">
        <v>14</v>
      </c>
      <c r="E10" s="144" t="s">
        <v>95</v>
      </c>
      <c r="F10" s="144"/>
      <c r="G10" s="144"/>
      <c r="H10" s="43"/>
      <c r="K10" s="50" t="s">
        <v>20</v>
      </c>
      <c r="L10" s="51">
        <v>2896.3245667362598</v>
      </c>
      <c r="M10" s="51">
        <v>1661.7791076039305</v>
      </c>
      <c r="N10" s="51">
        <v>7916.7897964268595</v>
      </c>
    </row>
    <row r="11" spans="1:14" ht="24" customHeight="1" x14ac:dyDescent="0.2">
      <c r="B11" s="138" t="s">
        <v>83</v>
      </c>
      <c r="C11" s="139"/>
      <c r="D11" s="53" t="str">
        <f>+'1. Finančni podatki o naložbi'!B32</f>
        <v xml:space="preserve"> </v>
      </c>
      <c r="E11" s="41"/>
      <c r="F11" s="43"/>
      <c r="G11" s="43"/>
      <c r="H11" s="43"/>
      <c r="K11" s="50" t="s">
        <v>21</v>
      </c>
      <c r="L11" s="51">
        <v>3831.2727369321829</v>
      </c>
      <c r="M11" s="51">
        <v>2029.1462729337759</v>
      </c>
      <c r="N11" s="51">
        <v>7027.7076677057094</v>
      </c>
    </row>
    <row r="12" spans="1:14" ht="9" customHeight="1" x14ac:dyDescent="0.25">
      <c r="B12" s="54"/>
      <c r="C12" s="41"/>
      <c r="D12" s="41"/>
      <c r="E12" s="41"/>
      <c r="F12" s="41"/>
      <c r="G12" s="41"/>
      <c r="H12" s="41"/>
      <c r="K12" s="50" t="s">
        <v>22</v>
      </c>
      <c r="L12" s="51">
        <v>4818.9593329802292</v>
      </c>
      <c r="M12" s="51">
        <v>2343.7750124114978</v>
      </c>
      <c r="N12" s="51">
        <v>6088.4743183963874</v>
      </c>
    </row>
    <row r="13" spans="1:14" ht="24" customHeight="1" x14ac:dyDescent="0.25">
      <c r="B13" s="136" t="s">
        <v>3</v>
      </c>
      <c r="C13" s="136"/>
      <c r="D13" s="136"/>
      <c r="E13" s="41"/>
      <c r="F13" s="41"/>
      <c r="G13" s="41"/>
      <c r="H13" s="41"/>
      <c r="K13" s="50" t="s">
        <v>23</v>
      </c>
      <c r="L13" s="51">
        <v>5862.3592166428189</v>
      </c>
      <c r="M13" s="51">
        <v>2602.6904642746767</v>
      </c>
      <c r="N13" s="51">
        <v>5096.2608254497845</v>
      </c>
    </row>
    <row r="14" spans="1:14" ht="24" customHeight="1" x14ac:dyDescent="0.25">
      <c r="B14" s="132" t="s">
        <v>4</v>
      </c>
      <c r="C14" s="133"/>
      <c r="D14" s="55" t="str">
        <f>IFERROR(IF(OdobrenoPosojilo,MesečniObrok,""), "")</f>
        <v/>
      </c>
      <c r="E14" s="41"/>
      <c r="F14" s="41"/>
      <c r="G14" s="41"/>
      <c r="H14" s="41"/>
      <c r="K14" s="50" t="s">
        <v>24</v>
      </c>
      <c r="L14" s="51">
        <v>6964.6150552693316</v>
      </c>
      <c r="M14" s="51">
        <v>2802.7499611739327</v>
      </c>
      <c r="N14" s="51">
        <v>4048.0786923204068</v>
      </c>
    </row>
    <row r="15" spans="1:14" ht="24" customHeight="1" x14ac:dyDescent="0.25">
      <c r="B15" s="132" t="s">
        <v>5</v>
      </c>
      <c r="C15" s="133"/>
      <c r="D15" s="56" t="str">
        <f>IFERROR(IF(OdobrenoPosojilo,DobaPosojila*12,""), "")</f>
        <v/>
      </c>
      <c r="E15" s="41"/>
      <c r="F15" s="41"/>
      <c r="G15" s="41"/>
      <c r="H15" s="41"/>
      <c r="K15" s="50" t="s">
        <v>25</v>
      </c>
      <c r="L15" s="51">
        <v>8129.0467873502294</v>
      </c>
      <c r="M15" s="51">
        <v>2940.6335646188031</v>
      </c>
      <c r="N15" s="51">
        <v>2940.770847766853</v>
      </c>
    </row>
    <row r="16" spans="1:14" ht="24" customHeight="1" x14ac:dyDescent="0.25">
      <c r="B16" s="132" t="s">
        <v>6</v>
      </c>
      <c r="C16" s="133"/>
      <c r="D16" s="55" t="str">
        <f>IFERROR(IF(OdobrenoPosojilo,SkupniStroškiPosojila-ZnesekPosojila,""), "")</f>
        <v/>
      </c>
      <c r="E16" s="41"/>
      <c r="F16" s="41"/>
      <c r="G16" s="41"/>
      <c r="H16" s="41"/>
      <c r="K16" s="50" t="s">
        <v>29</v>
      </c>
      <c r="L16" s="51">
        <v>9359.1616220028336</v>
      </c>
      <c r="M16" s="51">
        <v>3012.8340654919671</v>
      </c>
      <c r="N16" s="51">
        <v>1771.0021369139104</v>
      </c>
    </row>
    <row r="17" spans="2:14" ht="24" customHeight="1" x14ac:dyDescent="0.25">
      <c r="B17" s="134" t="s">
        <v>65</v>
      </c>
      <c r="C17" s="135"/>
      <c r="D17" s="57" t="str">
        <f>IFERROR(IF(OdobrenoPosojilo,MesečniObrok*ŠteviloObrokov,""), "")</f>
        <v/>
      </c>
      <c r="E17" s="41"/>
      <c r="F17" s="41"/>
      <c r="G17" s="41"/>
      <c r="H17" s="41"/>
      <c r="K17" s="50" t="s">
        <v>30</v>
      </c>
      <c r="L17" s="51">
        <v>9999.9999999999964</v>
      </c>
      <c r="M17" s="51">
        <v>3023.1533552576893</v>
      </c>
      <c r="N17" s="51">
        <v>535.24927593581015</v>
      </c>
    </row>
    <row r="18" spans="2:14" ht="24" customHeight="1" x14ac:dyDescent="0.25">
      <c r="B18" s="54"/>
      <c r="C18" s="41"/>
      <c r="D18" s="41"/>
      <c r="E18" s="41"/>
      <c r="F18" s="41"/>
      <c r="G18" s="41"/>
      <c r="H18" s="41"/>
      <c r="K18" s="50" t="s">
        <v>16</v>
      </c>
      <c r="L18" s="51"/>
      <c r="M18" s="51"/>
      <c r="N18" s="51">
        <v>9937.3070553728521</v>
      </c>
    </row>
    <row r="19" spans="2:14" ht="35.25" customHeight="1" x14ac:dyDescent="0.25">
      <c r="B19" s="1" t="s">
        <v>7</v>
      </c>
      <c r="C19" s="2" t="s">
        <v>8</v>
      </c>
      <c r="D19" s="3" t="s">
        <v>9</v>
      </c>
      <c r="E19" s="3" t="s">
        <v>10</v>
      </c>
      <c r="F19" s="3" t="s">
        <v>11</v>
      </c>
      <c r="G19" s="3" t="s">
        <v>12</v>
      </c>
      <c r="H19" s="3" t="s">
        <v>13</v>
      </c>
      <c r="K19" s="49"/>
      <c r="L19" s="49"/>
      <c r="M19" s="49"/>
    </row>
    <row r="20" spans="2:14" ht="20.100000000000001" customHeight="1" x14ac:dyDescent="0.25">
      <c r="B20" s="58" t="str">
        <f>IFERROR(IF(NeodplačanoPosojilo*OdobrenoPosojilo,ŠtevilkaObroka,""), "")</f>
        <v/>
      </c>
      <c r="C20" s="59" t="str">
        <f>IFERROR(IF(NeodplačanoPosojilo*OdobrenoPosojilo,DatumPlačila,ZačetniDatumPosojila), ZačetniDatumPosojila)</f>
        <v xml:space="preserve"> </v>
      </c>
      <c r="D20" s="60" t="str">
        <f>IFERROR(IF(NeodplačanoPosojilo*OdobrenoPosojilo,VrednostPosojila,""), "")</f>
        <v/>
      </c>
      <c r="E20" s="60">
        <f>IFERROR(IF(NeodplačanoPosojilo*OdobrenoPosojilo,MesečniObrok,0), 0)</f>
        <v>0</v>
      </c>
      <c r="F20" s="60">
        <f>IFERROR(IF(NeodplačanoPosojilo*OdobrenoPosojilo,Glavnica,0), 0)</f>
        <v>0</v>
      </c>
      <c r="G20" s="60">
        <f>IFERROR(IF(NeodplačanoPosojilo*OdobrenoPosojilo,ZnesekObresti,0), 0)</f>
        <v>0</v>
      </c>
      <c r="H20" s="60">
        <f>IFERROR(IF(NeodplačanoPosojilo*OdobrenoPosojilo,KončnoStanje,0), 0)</f>
        <v>0</v>
      </c>
      <c r="K20" s="49"/>
      <c r="L20" s="49"/>
      <c r="M20" s="49"/>
    </row>
    <row r="21" spans="2:14" ht="20.100000000000001" customHeight="1" x14ac:dyDescent="0.25">
      <c r="B21" s="58" t="str">
        <f>IFERROR(IF(NeodplačanoPosojilo*OdobrenoPosojilo,ŠtevilkaObroka,""), "")</f>
        <v/>
      </c>
      <c r="C21" s="59" t="str">
        <f>IFERROR(IF(NeodplačanoPosojilo*OdobrenoPosojilo,DatumPlačila,ZačetniDatumPosojila), ZačetniDatumPosojila)</f>
        <v xml:space="preserve"> </v>
      </c>
      <c r="D21" s="60" t="str">
        <f>IFERROR(IF(NeodplačanoPosojilo*OdobrenoPosojilo,VrednostPosojila,""), "")</f>
        <v/>
      </c>
      <c r="E21" s="60">
        <f>IFERROR(IF(NeodplačanoPosojilo*OdobrenoPosojilo,MesečniObrok,0), 0)</f>
        <v>0</v>
      </c>
      <c r="F21" s="60">
        <f>IFERROR(IF(NeodplačanoPosojilo*OdobrenoPosojilo,Glavnica,0), 0)</f>
        <v>0</v>
      </c>
      <c r="G21" s="60">
        <f>IFERROR(IF(NeodplačanoPosojilo*OdobrenoPosojilo,ZnesekObresti,0), 0)</f>
        <v>0</v>
      </c>
      <c r="H21" s="60">
        <f>IFERROR(IF(NeodplačanoPosojilo*OdobrenoPosojilo,KončnoStanje,0), 0)</f>
        <v>0</v>
      </c>
      <c r="K21" s="49"/>
      <c r="L21" s="49"/>
      <c r="M21" s="49"/>
    </row>
    <row r="22" spans="2:14" ht="20.100000000000001" customHeight="1" x14ac:dyDescent="0.25">
      <c r="B22" s="58" t="str">
        <f>IFERROR(IF(NeodplačanoPosojilo*OdobrenoPosojilo,ŠtevilkaObroka,""), "")</f>
        <v/>
      </c>
      <c r="C22" s="59" t="str">
        <f>IFERROR(IF(NeodplačanoPosojilo*OdobrenoPosojilo,DatumPlačila,ZačetniDatumPosojila), ZačetniDatumPosojila)</f>
        <v xml:space="preserve"> </v>
      </c>
      <c r="D22" s="60" t="str">
        <f>IFERROR(IF(NeodplačanoPosojilo*OdobrenoPosojilo,VrednostPosojila,""), "")</f>
        <v/>
      </c>
      <c r="E22" s="60">
        <f>IFERROR(IF(NeodplačanoPosojilo*OdobrenoPosojilo,MesečniObrok,0), 0)</f>
        <v>0</v>
      </c>
      <c r="F22" s="60">
        <f>IFERROR(IF(NeodplačanoPosojilo*OdobrenoPosojilo,Glavnica,0), 0)</f>
        <v>0</v>
      </c>
      <c r="G22" s="60">
        <f>IFERROR(IF(NeodplačanoPosojilo*OdobrenoPosojilo,ZnesekObresti,0), 0)</f>
        <v>0</v>
      </c>
      <c r="H22" s="60">
        <f>IFERROR(IF(NeodplačanoPosojilo*OdobrenoPosojilo,KončnoStanje,0), 0)</f>
        <v>0</v>
      </c>
      <c r="K22" s="49"/>
      <c r="L22" s="49"/>
      <c r="M22" s="49"/>
    </row>
    <row r="23" spans="2:14" ht="20.100000000000001" customHeight="1" x14ac:dyDescent="0.25">
      <c r="B23" s="58" t="str">
        <f>IFERROR(IF(NeodplačanoPosojilo*OdobrenoPosojilo,ŠtevilkaObroka,""), "")</f>
        <v/>
      </c>
      <c r="C23" s="59" t="str">
        <f>IFERROR(IF(NeodplačanoPosojilo*OdobrenoPosojilo,DatumPlačila,ZačetniDatumPosojila), ZačetniDatumPosojila)</f>
        <v xml:space="preserve"> </v>
      </c>
      <c r="D23" s="60" t="str">
        <f>IFERROR(IF(NeodplačanoPosojilo*OdobrenoPosojilo,VrednostPosojila,""), "")</f>
        <v/>
      </c>
      <c r="E23" s="60">
        <f>IFERROR(IF(NeodplačanoPosojilo*OdobrenoPosojilo,MesečniObrok,0), 0)</f>
        <v>0</v>
      </c>
      <c r="F23" s="60">
        <f>IFERROR(IF(NeodplačanoPosojilo*OdobrenoPosojilo,Glavnica,0), 0)</f>
        <v>0</v>
      </c>
      <c r="G23" s="60">
        <f>IFERROR(IF(NeodplačanoPosojilo*OdobrenoPosojilo,ZnesekObresti,0), 0)</f>
        <v>0</v>
      </c>
      <c r="H23" s="60">
        <f>IFERROR(IF(NeodplačanoPosojilo*OdobrenoPosojilo,KončnoStanje,0), 0)</f>
        <v>0</v>
      </c>
      <c r="K23" s="49"/>
      <c r="L23" s="49"/>
      <c r="M23" s="49"/>
    </row>
    <row r="24" spans="2:14" ht="20.100000000000001" customHeight="1" x14ac:dyDescent="0.25">
      <c r="B24" s="58" t="str">
        <f>IFERROR(IF(NeodplačanoPosojilo*OdobrenoPosojilo,ŠtevilkaObroka,""), "")</f>
        <v/>
      </c>
      <c r="C24" s="59" t="str">
        <f>IFERROR(IF(NeodplačanoPosojilo*OdobrenoPosojilo,DatumPlačila,ZačetniDatumPosojila), ZačetniDatumPosojila)</f>
        <v xml:space="preserve"> </v>
      </c>
      <c r="D24" s="60" t="str">
        <f>IFERROR(IF(NeodplačanoPosojilo*OdobrenoPosojilo,VrednostPosojila,""), "")</f>
        <v/>
      </c>
      <c r="E24" s="60">
        <f>IFERROR(IF(NeodplačanoPosojilo*OdobrenoPosojilo,MesečniObrok,0), 0)</f>
        <v>0</v>
      </c>
      <c r="F24" s="60">
        <f>IFERROR(IF(NeodplačanoPosojilo*OdobrenoPosojilo,Glavnica,0), 0)</f>
        <v>0</v>
      </c>
      <c r="G24" s="60">
        <f>IFERROR(IF(NeodplačanoPosojilo*OdobrenoPosojilo,ZnesekObresti,0), 0)</f>
        <v>0</v>
      </c>
      <c r="H24" s="60">
        <f>IFERROR(IF(NeodplačanoPosojilo*OdobrenoPosojilo,KončnoStanje,0), 0)</f>
        <v>0</v>
      </c>
      <c r="K24" s="49"/>
    </row>
    <row r="25" spans="2:14" ht="20.100000000000001" customHeight="1" x14ac:dyDescent="0.25">
      <c r="B25" s="58" t="str">
        <f>IFERROR(IF(NeodplačanoPosojilo*OdobrenoPosojilo,ŠtevilkaObroka,""), "")</f>
        <v/>
      </c>
      <c r="C25" s="59" t="str">
        <f>IFERROR(IF(NeodplačanoPosojilo*OdobrenoPosojilo,DatumPlačila,ZačetniDatumPosojila), ZačetniDatumPosojila)</f>
        <v xml:space="preserve"> </v>
      </c>
      <c r="D25" s="60" t="str">
        <f>IFERROR(IF(NeodplačanoPosojilo*OdobrenoPosojilo,VrednostPosojila,""), "")</f>
        <v/>
      </c>
      <c r="E25" s="60">
        <f>IFERROR(IF(NeodplačanoPosojilo*OdobrenoPosojilo,MesečniObrok,0), 0)</f>
        <v>0</v>
      </c>
      <c r="F25" s="60">
        <f>IFERROR(IF(NeodplačanoPosojilo*OdobrenoPosojilo,Glavnica,0), 0)</f>
        <v>0</v>
      </c>
      <c r="G25" s="60">
        <f>IFERROR(IF(NeodplačanoPosojilo*OdobrenoPosojilo,ZnesekObresti,0), 0)</f>
        <v>0</v>
      </c>
      <c r="H25" s="60">
        <f>IFERROR(IF(NeodplačanoPosojilo*OdobrenoPosojilo,KončnoStanje,0), 0)</f>
        <v>0</v>
      </c>
      <c r="K25" s="49"/>
    </row>
    <row r="26" spans="2:14" ht="20.100000000000001" customHeight="1" x14ac:dyDescent="0.25">
      <c r="B26" s="58" t="str">
        <f>IFERROR(IF(NeodplačanoPosojilo*OdobrenoPosojilo,ŠtevilkaObroka,""), "")</f>
        <v/>
      </c>
      <c r="C26" s="59" t="str">
        <f>IFERROR(IF(NeodplačanoPosojilo*OdobrenoPosojilo,DatumPlačila,ZačetniDatumPosojila), ZačetniDatumPosojila)</f>
        <v xml:space="preserve"> </v>
      </c>
      <c r="D26" s="60" t="str">
        <f>IFERROR(IF(NeodplačanoPosojilo*OdobrenoPosojilo,VrednostPosojila,""), "")</f>
        <v/>
      </c>
      <c r="E26" s="60">
        <f>IFERROR(IF(NeodplačanoPosojilo*OdobrenoPosojilo,MesečniObrok,0), 0)</f>
        <v>0</v>
      </c>
      <c r="F26" s="60">
        <f>IFERROR(IF(NeodplačanoPosojilo*OdobrenoPosojilo,Glavnica,0), 0)</f>
        <v>0</v>
      </c>
      <c r="G26" s="60">
        <f>IFERROR(IF(NeodplačanoPosojilo*OdobrenoPosojilo,ZnesekObresti,0), 0)</f>
        <v>0</v>
      </c>
      <c r="H26" s="60">
        <f>IFERROR(IF(NeodplačanoPosojilo*OdobrenoPosojilo,KončnoStanje,0), 0)</f>
        <v>0</v>
      </c>
      <c r="K26" s="49"/>
    </row>
    <row r="27" spans="2:14" ht="20.100000000000001" customHeight="1" x14ac:dyDescent="0.25">
      <c r="B27" s="58" t="str">
        <f>IFERROR(IF(NeodplačanoPosojilo*OdobrenoPosojilo,ŠtevilkaObroka,""), "")</f>
        <v/>
      </c>
      <c r="C27" s="59" t="str">
        <f>IFERROR(IF(NeodplačanoPosojilo*OdobrenoPosojilo,DatumPlačila,ZačetniDatumPosojila), ZačetniDatumPosojila)</f>
        <v xml:space="preserve"> </v>
      </c>
      <c r="D27" s="60" t="str">
        <f>IFERROR(IF(NeodplačanoPosojilo*OdobrenoPosojilo,VrednostPosojila,""), "")</f>
        <v/>
      </c>
      <c r="E27" s="60">
        <f>IFERROR(IF(NeodplačanoPosojilo*OdobrenoPosojilo,MesečniObrok,0), 0)</f>
        <v>0</v>
      </c>
      <c r="F27" s="60">
        <f>IFERROR(IF(NeodplačanoPosojilo*OdobrenoPosojilo,Glavnica,0), 0)</f>
        <v>0</v>
      </c>
      <c r="G27" s="60">
        <f>IFERROR(IF(NeodplačanoPosojilo*OdobrenoPosojilo,ZnesekObresti,0), 0)</f>
        <v>0</v>
      </c>
      <c r="H27" s="60">
        <f>IFERROR(IF(NeodplačanoPosojilo*OdobrenoPosojilo,KončnoStanje,0), 0)</f>
        <v>0</v>
      </c>
      <c r="K27" s="49"/>
    </row>
    <row r="28" spans="2:14" ht="20.100000000000001" customHeight="1" x14ac:dyDescent="0.25">
      <c r="B28" s="58" t="str">
        <f>IFERROR(IF(NeodplačanoPosojilo*OdobrenoPosojilo,ŠtevilkaObroka,""), "")</f>
        <v/>
      </c>
      <c r="C28" s="59" t="str">
        <f>IFERROR(IF(NeodplačanoPosojilo*OdobrenoPosojilo,DatumPlačila,ZačetniDatumPosojila), ZačetniDatumPosojila)</f>
        <v xml:space="preserve"> </v>
      </c>
      <c r="D28" s="60" t="str">
        <f>IFERROR(IF(NeodplačanoPosojilo*OdobrenoPosojilo,VrednostPosojila,""), "")</f>
        <v/>
      </c>
      <c r="E28" s="60">
        <f>IFERROR(IF(NeodplačanoPosojilo*OdobrenoPosojilo,MesečniObrok,0), 0)</f>
        <v>0</v>
      </c>
      <c r="F28" s="60">
        <f>IFERROR(IF(NeodplačanoPosojilo*OdobrenoPosojilo,Glavnica,0), 0)</f>
        <v>0</v>
      </c>
      <c r="G28" s="60">
        <f>IFERROR(IF(NeodplačanoPosojilo*OdobrenoPosojilo,ZnesekObresti,0), 0)</f>
        <v>0</v>
      </c>
      <c r="H28" s="60">
        <f>IFERROR(IF(NeodplačanoPosojilo*OdobrenoPosojilo,KončnoStanje,0), 0)</f>
        <v>0</v>
      </c>
      <c r="K28" s="49"/>
    </row>
    <row r="29" spans="2:14" ht="20.100000000000001" customHeight="1" x14ac:dyDescent="0.25">
      <c r="B29" s="58" t="str">
        <f>IFERROR(IF(NeodplačanoPosojilo*OdobrenoPosojilo,ŠtevilkaObroka,""), "")</f>
        <v/>
      </c>
      <c r="C29" s="59" t="str">
        <f>IFERROR(IF(NeodplačanoPosojilo*OdobrenoPosojilo,DatumPlačila,ZačetniDatumPosojila), ZačetniDatumPosojila)</f>
        <v xml:space="preserve"> </v>
      </c>
      <c r="D29" s="60" t="str">
        <f>IFERROR(IF(NeodplačanoPosojilo*OdobrenoPosojilo,VrednostPosojila,""), "")</f>
        <v/>
      </c>
      <c r="E29" s="60">
        <f>IFERROR(IF(NeodplačanoPosojilo*OdobrenoPosojilo,MesečniObrok,0), 0)</f>
        <v>0</v>
      </c>
      <c r="F29" s="60">
        <f>IFERROR(IF(NeodplačanoPosojilo*OdobrenoPosojilo,Glavnica,0), 0)</f>
        <v>0</v>
      </c>
      <c r="G29" s="60">
        <f>IFERROR(IF(NeodplačanoPosojilo*OdobrenoPosojilo,ZnesekObresti,0), 0)</f>
        <v>0</v>
      </c>
      <c r="H29" s="60">
        <f>IFERROR(IF(NeodplačanoPosojilo*OdobrenoPosojilo,KončnoStanje,0), 0)</f>
        <v>0</v>
      </c>
      <c r="K29" s="49"/>
    </row>
    <row r="30" spans="2:14" ht="20.100000000000001" customHeight="1" x14ac:dyDescent="0.25">
      <c r="B30" s="58" t="str">
        <f>IFERROR(IF(NeodplačanoPosojilo*OdobrenoPosojilo,ŠtevilkaObroka,""), "")</f>
        <v/>
      </c>
      <c r="C30" s="59" t="str">
        <f>IFERROR(IF(NeodplačanoPosojilo*OdobrenoPosojilo,DatumPlačila,ZačetniDatumPosojila), ZačetniDatumPosojila)</f>
        <v xml:space="preserve"> </v>
      </c>
      <c r="D30" s="60" t="str">
        <f>IFERROR(IF(NeodplačanoPosojilo*OdobrenoPosojilo,VrednostPosojila,""), "")</f>
        <v/>
      </c>
      <c r="E30" s="60">
        <f>IFERROR(IF(NeodplačanoPosojilo*OdobrenoPosojilo,MesečniObrok,0), 0)</f>
        <v>0</v>
      </c>
      <c r="F30" s="60">
        <f>IFERROR(IF(NeodplačanoPosojilo*OdobrenoPosojilo,Glavnica,0), 0)</f>
        <v>0</v>
      </c>
      <c r="G30" s="60">
        <f>IFERROR(IF(NeodplačanoPosojilo*OdobrenoPosojilo,ZnesekObresti,0), 0)</f>
        <v>0</v>
      </c>
      <c r="H30" s="60">
        <f>IFERROR(IF(NeodplačanoPosojilo*OdobrenoPosojilo,KončnoStanje,0), 0)</f>
        <v>0</v>
      </c>
      <c r="K30" s="49"/>
    </row>
    <row r="31" spans="2:14" ht="20.100000000000001" customHeight="1" x14ac:dyDescent="0.25">
      <c r="B31" s="58" t="str">
        <f>IFERROR(IF(NeodplačanoPosojilo*OdobrenoPosojilo,ŠtevilkaObroka,""), "")</f>
        <v/>
      </c>
      <c r="C31" s="59" t="str">
        <f>IFERROR(IF(NeodplačanoPosojilo*OdobrenoPosojilo,DatumPlačila,ZačetniDatumPosojila), ZačetniDatumPosojila)</f>
        <v xml:space="preserve"> </v>
      </c>
      <c r="D31" s="60" t="str">
        <f>IFERROR(IF(NeodplačanoPosojilo*OdobrenoPosojilo,VrednostPosojila,""), "")</f>
        <v/>
      </c>
      <c r="E31" s="60">
        <f>IFERROR(IF(NeodplačanoPosojilo*OdobrenoPosojilo,MesečniObrok,0), 0)</f>
        <v>0</v>
      </c>
      <c r="F31" s="60">
        <f>IFERROR(IF(NeodplačanoPosojilo*OdobrenoPosojilo,Glavnica,0), 0)</f>
        <v>0</v>
      </c>
      <c r="G31" s="60">
        <f>IFERROR(IF(NeodplačanoPosojilo*OdobrenoPosojilo,ZnesekObresti,0), 0)</f>
        <v>0</v>
      </c>
      <c r="H31" s="60">
        <f>IFERROR(IF(NeodplačanoPosojilo*OdobrenoPosojilo,KončnoStanje,0), 0)</f>
        <v>0</v>
      </c>
      <c r="K31" s="49"/>
    </row>
    <row r="32" spans="2:14" ht="20.100000000000001" customHeight="1" x14ac:dyDescent="0.25">
      <c r="B32" s="58" t="str">
        <f>IFERROR(IF(NeodplačanoPosojilo*OdobrenoPosojilo,ŠtevilkaObroka,""), "")</f>
        <v/>
      </c>
      <c r="C32" s="59" t="str">
        <f>IFERROR(IF(NeodplačanoPosojilo*OdobrenoPosojilo,DatumPlačila,ZačetniDatumPosojila), ZačetniDatumPosojila)</f>
        <v xml:space="preserve"> </v>
      </c>
      <c r="D32" s="60" t="str">
        <f>IFERROR(IF(NeodplačanoPosojilo*OdobrenoPosojilo,VrednostPosojila,""), "")</f>
        <v/>
      </c>
      <c r="E32" s="60">
        <f>IFERROR(IF(NeodplačanoPosojilo*OdobrenoPosojilo,MesečniObrok,0), 0)</f>
        <v>0</v>
      </c>
      <c r="F32" s="60">
        <f>IFERROR(IF(NeodplačanoPosojilo*OdobrenoPosojilo,Glavnica,0), 0)</f>
        <v>0</v>
      </c>
      <c r="G32" s="60">
        <f>IFERROR(IF(NeodplačanoPosojilo*OdobrenoPosojilo,ZnesekObresti,0), 0)</f>
        <v>0</v>
      </c>
      <c r="H32" s="60">
        <f>IFERROR(IF(NeodplačanoPosojilo*OdobrenoPosojilo,KončnoStanje,0), 0)</f>
        <v>0</v>
      </c>
      <c r="K32" s="49"/>
    </row>
    <row r="33" spans="2:11" ht="20.100000000000001" customHeight="1" x14ac:dyDescent="0.25">
      <c r="B33" s="58" t="str">
        <f>IFERROR(IF(NeodplačanoPosojilo*OdobrenoPosojilo,ŠtevilkaObroka,""), "")</f>
        <v/>
      </c>
      <c r="C33" s="59" t="str">
        <f>IFERROR(IF(NeodplačanoPosojilo*OdobrenoPosojilo,DatumPlačila,ZačetniDatumPosojila), ZačetniDatumPosojila)</f>
        <v xml:space="preserve"> </v>
      </c>
      <c r="D33" s="60" t="str">
        <f>IFERROR(IF(NeodplačanoPosojilo*OdobrenoPosojilo,VrednostPosojila,""), "")</f>
        <v/>
      </c>
      <c r="E33" s="60">
        <f>IFERROR(IF(NeodplačanoPosojilo*OdobrenoPosojilo,MesečniObrok,0), 0)</f>
        <v>0</v>
      </c>
      <c r="F33" s="60">
        <f>IFERROR(IF(NeodplačanoPosojilo*OdobrenoPosojilo,Glavnica,0), 0)</f>
        <v>0</v>
      </c>
      <c r="G33" s="60">
        <f>IFERROR(IF(NeodplačanoPosojilo*OdobrenoPosojilo,ZnesekObresti,0), 0)</f>
        <v>0</v>
      </c>
      <c r="H33" s="60">
        <f>IFERROR(IF(NeodplačanoPosojilo*OdobrenoPosojilo,KončnoStanje,0), 0)</f>
        <v>0</v>
      </c>
      <c r="K33" s="49"/>
    </row>
    <row r="34" spans="2:11" ht="20.100000000000001" customHeight="1" x14ac:dyDescent="0.25">
      <c r="B34" s="58" t="str">
        <f>IFERROR(IF(NeodplačanoPosojilo*OdobrenoPosojilo,ŠtevilkaObroka,""), "")</f>
        <v/>
      </c>
      <c r="C34" s="59" t="str">
        <f>IFERROR(IF(NeodplačanoPosojilo*OdobrenoPosojilo,DatumPlačila,ZačetniDatumPosojila), ZačetniDatumPosojila)</f>
        <v xml:space="preserve"> </v>
      </c>
      <c r="D34" s="60" t="str">
        <f>IFERROR(IF(NeodplačanoPosojilo*OdobrenoPosojilo,VrednostPosojila,""), "")</f>
        <v/>
      </c>
      <c r="E34" s="60">
        <f>IFERROR(IF(NeodplačanoPosojilo*OdobrenoPosojilo,MesečniObrok,0), 0)</f>
        <v>0</v>
      </c>
      <c r="F34" s="60">
        <f>IFERROR(IF(NeodplačanoPosojilo*OdobrenoPosojilo,Glavnica,0), 0)</f>
        <v>0</v>
      </c>
      <c r="G34" s="60">
        <f>IFERROR(IF(NeodplačanoPosojilo*OdobrenoPosojilo,ZnesekObresti,0), 0)</f>
        <v>0</v>
      </c>
      <c r="H34" s="60">
        <f>IFERROR(IF(NeodplačanoPosojilo*OdobrenoPosojilo,KončnoStanje,0), 0)</f>
        <v>0</v>
      </c>
      <c r="K34" s="49"/>
    </row>
    <row r="35" spans="2:11" ht="20.100000000000001" customHeight="1" x14ac:dyDescent="0.25">
      <c r="B35" s="58" t="str">
        <f>IFERROR(IF(NeodplačanoPosojilo*OdobrenoPosojilo,ŠtevilkaObroka,""), "")</f>
        <v/>
      </c>
      <c r="C35" s="59" t="str">
        <f>IFERROR(IF(NeodplačanoPosojilo*OdobrenoPosojilo,DatumPlačila,ZačetniDatumPosojila), ZačetniDatumPosojila)</f>
        <v xml:space="preserve"> </v>
      </c>
      <c r="D35" s="60" t="str">
        <f>IFERROR(IF(NeodplačanoPosojilo*OdobrenoPosojilo,VrednostPosojila,""), "")</f>
        <v/>
      </c>
      <c r="E35" s="60">
        <f>IFERROR(IF(NeodplačanoPosojilo*OdobrenoPosojilo,MesečniObrok,0), 0)</f>
        <v>0</v>
      </c>
      <c r="F35" s="60">
        <f>IFERROR(IF(NeodplačanoPosojilo*OdobrenoPosojilo,Glavnica,0), 0)</f>
        <v>0</v>
      </c>
      <c r="G35" s="60">
        <f>IFERROR(IF(NeodplačanoPosojilo*OdobrenoPosojilo,ZnesekObresti,0), 0)</f>
        <v>0</v>
      </c>
      <c r="H35" s="60">
        <f>IFERROR(IF(NeodplačanoPosojilo*OdobrenoPosojilo,KončnoStanje,0), 0)</f>
        <v>0</v>
      </c>
      <c r="K35" s="49"/>
    </row>
    <row r="36" spans="2:11" ht="20.100000000000001" customHeight="1" x14ac:dyDescent="0.25">
      <c r="B36" s="58" t="str">
        <f>IFERROR(IF(NeodplačanoPosojilo*OdobrenoPosojilo,ŠtevilkaObroka,""), "")</f>
        <v/>
      </c>
      <c r="C36" s="59" t="str">
        <f>IFERROR(IF(NeodplačanoPosojilo*OdobrenoPosojilo,DatumPlačila,ZačetniDatumPosojila), ZačetniDatumPosojila)</f>
        <v xml:space="preserve"> </v>
      </c>
      <c r="D36" s="60" t="str">
        <f>IFERROR(IF(NeodplačanoPosojilo*OdobrenoPosojilo,VrednostPosojila,""), "")</f>
        <v/>
      </c>
      <c r="E36" s="60">
        <f>IFERROR(IF(NeodplačanoPosojilo*OdobrenoPosojilo,MesečniObrok,0), 0)</f>
        <v>0</v>
      </c>
      <c r="F36" s="60">
        <f>IFERROR(IF(NeodplačanoPosojilo*OdobrenoPosojilo,Glavnica,0), 0)</f>
        <v>0</v>
      </c>
      <c r="G36" s="60">
        <f>IFERROR(IF(NeodplačanoPosojilo*OdobrenoPosojilo,ZnesekObresti,0), 0)</f>
        <v>0</v>
      </c>
      <c r="H36" s="60">
        <f>IFERROR(IF(NeodplačanoPosojilo*OdobrenoPosojilo,KončnoStanje,0), 0)</f>
        <v>0</v>
      </c>
      <c r="K36" s="49"/>
    </row>
    <row r="37" spans="2:11" ht="20.100000000000001" customHeight="1" x14ac:dyDescent="0.25">
      <c r="B37" s="58" t="str">
        <f>IFERROR(IF(NeodplačanoPosojilo*OdobrenoPosojilo,ŠtevilkaObroka,""), "")</f>
        <v/>
      </c>
      <c r="C37" s="59" t="str">
        <f>IFERROR(IF(NeodplačanoPosojilo*OdobrenoPosojilo,DatumPlačila,ZačetniDatumPosojila), ZačetniDatumPosojila)</f>
        <v xml:space="preserve"> </v>
      </c>
      <c r="D37" s="60" t="str">
        <f>IFERROR(IF(NeodplačanoPosojilo*OdobrenoPosojilo,VrednostPosojila,""), "")</f>
        <v/>
      </c>
      <c r="E37" s="60">
        <f>IFERROR(IF(NeodplačanoPosojilo*OdobrenoPosojilo,MesečniObrok,0), 0)</f>
        <v>0</v>
      </c>
      <c r="F37" s="60">
        <f>IFERROR(IF(NeodplačanoPosojilo*OdobrenoPosojilo,Glavnica,0), 0)</f>
        <v>0</v>
      </c>
      <c r="G37" s="60">
        <f>IFERROR(IF(NeodplačanoPosojilo*OdobrenoPosojilo,ZnesekObresti,0), 0)</f>
        <v>0</v>
      </c>
      <c r="H37" s="60">
        <f>IFERROR(IF(NeodplačanoPosojilo*OdobrenoPosojilo,KončnoStanje,0), 0)</f>
        <v>0</v>
      </c>
      <c r="K37" s="49"/>
    </row>
    <row r="38" spans="2:11" ht="20.100000000000001" customHeight="1" x14ac:dyDescent="0.25">
      <c r="B38" s="58" t="str">
        <f>IFERROR(IF(NeodplačanoPosojilo*OdobrenoPosojilo,ŠtevilkaObroka,""), "")</f>
        <v/>
      </c>
      <c r="C38" s="59" t="str">
        <f>IFERROR(IF(NeodplačanoPosojilo*OdobrenoPosojilo,DatumPlačila,ZačetniDatumPosojila), ZačetniDatumPosojila)</f>
        <v xml:space="preserve"> </v>
      </c>
      <c r="D38" s="60" t="str">
        <f>IFERROR(IF(NeodplačanoPosojilo*OdobrenoPosojilo,VrednostPosojila,""), "")</f>
        <v/>
      </c>
      <c r="E38" s="60">
        <f>IFERROR(IF(NeodplačanoPosojilo*OdobrenoPosojilo,MesečniObrok,0), 0)</f>
        <v>0</v>
      </c>
      <c r="F38" s="60">
        <f>IFERROR(IF(NeodplačanoPosojilo*OdobrenoPosojilo,Glavnica,0), 0)</f>
        <v>0</v>
      </c>
      <c r="G38" s="60">
        <f>IFERROR(IF(NeodplačanoPosojilo*OdobrenoPosojilo,ZnesekObresti,0), 0)</f>
        <v>0</v>
      </c>
      <c r="H38" s="60">
        <f>IFERROR(IF(NeodplačanoPosojilo*OdobrenoPosojilo,KončnoStanje,0), 0)</f>
        <v>0</v>
      </c>
      <c r="K38" s="49"/>
    </row>
    <row r="39" spans="2:11" ht="20.100000000000001" customHeight="1" x14ac:dyDescent="0.25">
      <c r="B39" s="58" t="str">
        <f>IFERROR(IF(NeodplačanoPosojilo*OdobrenoPosojilo,ŠtevilkaObroka,""), "")</f>
        <v/>
      </c>
      <c r="C39" s="59" t="str">
        <f>IFERROR(IF(NeodplačanoPosojilo*OdobrenoPosojilo,DatumPlačila,ZačetniDatumPosojila), ZačetniDatumPosojila)</f>
        <v xml:space="preserve"> </v>
      </c>
      <c r="D39" s="60" t="str">
        <f>IFERROR(IF(NeodplačanoPosojilo*OdobrenoPosojilo,VrednostPosojila,""), "")</f>
        <v/>
      </c>
      <c r="E39" s="60">
        <f>IFERROR(IF(NeodplačanoPosojilo*OdobrenoPosojilo,MesečniObrok,0), 0)</f>
        <v>0</v>
      </c>
      <c r="F39" s="60">
        <f>IFERROR(IF(NeodplačanoPosojilo*OdobrenoPosojilo,Glavnica,0), 0)</f>
        <v>0</v>
      </c>
      <c r="G39" s="60">
        <f>IFERROR(IF(NeodplačanoPosojilo*OdobrenoPosojilo,ZnesekObresti,0), 0)</f>
        <v>0</v>
      </c>
      <c r="H39" s="60">
        <f>IFERROR(IF(NeodplačanoPosojilo*OdobrenoPosojilo,KončnoStanje,0), 0)</f>
        <v>0</v>
      </c>
      <c r="K39" s="49"/>
    </row>
    <row r="40" spans="2:11" ht="20.100000000000001" customHeight="1" x14ac:dyDescent="0.25">
      <c r="B40" s="58" t="str">
        <f>IFERROR(IF(NeodplačanoPosojilo*OdobrenoPosojilo,ŠtevilkaObroka,""), "")</f>
        <v/>
      </c>
      <c r="C40" s="59" t="str">
        <f>IFERROR(IF(NeodplačanoPosojilo*OdobrenoPosojilo,DatumPlačila,ZačetniDatumPosojila), ZačetniDatumPosojila)</f>
        <v xml:space="preserve"> </v>
      </c>
      <c r="D40" s="60" t="str">
        <f>IFERROR(IF(NeodplačanoPosojilo*OdobrenoPosojilo,VrednostPosojila,""), "")</f>
        <v/>
      </c>
      <c r="E40" s="60">
        <f>IFERROR(IF(NeodplačanoPosojilo*OdobrenoPosojilo,MesečniObrok,0), 0)</f>
        <v>0</v>
      </c>
      <c r="F40" s="60">
        <f>IFERROR(IF(NeodplačanoPosojilo*OdobrenoPosojilo,Glavnica,0), 0)</f>
        <v>0</v>
      </c>
      <c r="G40" s="60">
        <f>IFERROR(IF(NeodplačanoPosojilo*OdobrenoPosojilo,ZnesekObresti,0), 0)</f>
        <v>0</v>
      </c>
      <c r="H40" s="60">
        <f>IFERROR(IF(NeodplačanoPosojilo*OdobrenoPosojilo,KončnoStanje,0), 0)</f>
        <v>0</v>
      </c>
      <c r="K40" s="49"/>
    </row>
    <row r="41" spans="2:11" ht="20.100000000000001" customHeight="1" x14ac:dyDescent="0.25">
      <c r="B41" s="58" t="str">
        <f>IFERROR(IF(NeodplačanoPosojilo*OdobrenoPosojilo,ŠtevilkaObroka,""), "")</f>
        <v/>
      </c>
      <c r="C41" s="59" t="str">
        <f>IFERROR(IF(NeodplačanoPosojilo*OdobrenoPosojilo,DatumPlačila,ZačetniDatumPosojila), ZačetniDatumPosojila)</f>
        <v xml:space="preserve"> </v>
      </c>
      <c r="D41" s="60" t="str">
        <f>IFERROR(IF(NeodplačanoPosojilo*OdobrenoPosojilo,VrednostPosojila,""), "")</f>
        <v/>
      </c>
      <c r="E41" s="60">
        <f>IFERROR(IF(NeodplačanoPosojilo*OdobrenoPosojilo,MesečniObrok,0), 0)</f>
        <v>0</v>
      </c>
      <c r="F41" s="60">
        <f>IFERROR(IF(NeodplačanoPosojilo*OdobrenoPosojilo,Glavnica,0), 0)</f>
        <v>0</v>
      </c>
      <c r="G41" s="60">
        <f>IFERROR(IF(NeodplačanoPosojilo*OdobrenoPosojilo,ZnesekObresti,0), 0)</f>
        <v>0</v>
      </c>
      <c r="H41" s="60">
        <f>IFERROR(IF(NeodplačanoPosojilo*OdobrenoPosojilo,KončnoStanje,0), 0)</f>
        <v>0</v>
      </c>
      <c r="K41" s="49"/>
    </row>
    <row r="42" spans="2:11" ht="20.100000000000001" customHeight="1" x14ac:dyDescent="0.25">
      <c r="B42" s="58" t="str">
        <f>IFERROR(IF(NeodplačanoPosojilo*OdobrenoPosojilo,ŠtevilkaObroka,""), "")</f>
        <v/>
      </c>
      <c r="C42" s="59" t="str">
        <f>IFERROR(IF(NeodplačanoPosojilo*OdobrenoPosojilo,DatumPlačila,ZačetniDatumPosojila), ZačetniDatumPosojila)</f>
        <v xml:space="preserve"> </v>
      </c>
      <c r="D42" s="60" t="str">
        <f>IFERROR(IF(NeodplačanoPosojilo*OdobrenoPosojilo,VrednostPosojila,""), "")</f>
        <v/>
      </c>
      <c r="E42" s="60">
        <f>IFERROR(IF(NeodplačanoPosojilo*OdobrenoPosojilo,MesečniObrok,0), 0)</f>
        <v>0</v>
      </c>
      <c r="F42" s="60">
        <f>IFERROR(IF(NeodplačanoPosojilo*OdobrenoPosojilo,Glavnica,0), 0)</f>
        <v>0</v>
      </c>
      <c r="G42" s="60">
        <f>IFERROR(IF(NeodplačanoPosojilo*OdobrenoPosojilo,ZnesekObresti,0), 0)</f>
        <v>0</v>
      </c>
      <c r="H42" s="60">
        <f>IFERROR(IF(NeodplačanoPosojilo*OdobrenoPosojilo,KončnoStanje,0), 0)</f>
        <v>0</v>
      </c>
      <c r="K42" s="49"/>
    </row>
    <row r="43" spans="2:11" ht="20.100000000000001" customHeight="1" x14ac:dyDescent="0.25">
      <c r="B43" s="58" t="str">
        <f>IFERROR(IF(NeodplačanoPosojilo*OdobrenoPosojilo,ŠtevilkaObroka,""), "")</f>
        <v/>
      </c>
      <c r="C43" s="59" t="str">
        <f>IFERROR(IF(NeodplačanoPosojilo*OdobrenoPosojilo,DatumPlačila,ZačetniDatumPosojila), ZačetniDatumPosojila)</f>
        <v xml:space="preserve"> </v>
      </c>
      <c r="D43" s="60" t="str">
        <f>IFERROR(IF(NeodplačanoPosojilo*OdobrenoPosojilo,VrednostPosojila,""), "")</f>
        <v/>
      </c>
      <c r="E43" s="60">
        <f>IFERROR(IF(NeodplačanoPosojilo*OdobrenoPosojilo,MesečniObrok,0), 0)</f>
        <v>0</v>
      </c>
      <c r="F43" s="60">
        <f>IFERROR(IF(NeodplačanoPosojilo*OdobrenoPosojilo,Glavnica,0), 0)</f>
        <v>0</v>
      </c>
      <c r="G43" s="60">
        <f>IFERROR(IF(NeodplačanoPosojilo*OdobrenoPosojilo,ZnesekObresti,0), 0)</f>
        <v>0</v>
      </c>
      <c r="H43" s="60">
        <f>IFERROR(IF(NeodplačanoPosojilo*OdobrenoPosojilo,KončnoStanje,0), 0)</f>
        <v>0</v>
      </c>
      <c r="K43" s="49"/>
    </row>
    <row r="44" spans="2:11" ht="20.100000000000001" customHeight="1" x14ac:dyDescent="0.25">
      <c r="B44" s="58" t="str">
        <f>IFERROR(IF(NeodplačanoPosojilo*OdobrenoPosojilo,ŠtevilkaObroka,""), "")</f>
        <v/>
      </c>
      <c r="C44" s="59" t="str">
        <f>IFERROR(IF(NeodplačanoPosojilo*OdobrenoPosojilo,DatumPlačila,ZačetniDatumPosojila), ZačetniDatumPosojila)</f>
        <v xml:space="preserve"> </v>
      </c>
      <c r="D44" s="60" t="str">
        <f>IFERROR(IF(NeodplačanoPosojilo*OdobrenoPosojilo,VrednostPosojila,""), "")</f>
        <v/>
      </c>
      <c r="E44" s="60">
        <f>IFERROR(IF(NeodplačanoPosojilo*OdobrenoPosojilo,MesečniObrok,0), 0)</f>
        <v>0</v>
      </c>
      <c r="F44" s="60">
        <f>IFERROR(IF(NeodplačanoPosojilo*OdobrenoPosojilo,Glavnica,0), 0)</f>
        <v>0</v>
      </c>
      <c r="G44" s="60">
        <f>IFERROR(IF(NeodplačanoPosojilo*OdobrenoPosojilo,ZnesekObresti,0), 0)</f>
        <v>0</v>
      </c>
      <c r="H44" s="60">
        <f>IFERROR(IF(NeodplačanoPosojilo*OdobrenoPosojilo,KončnoStanje,0), 0)</f>
        <v>0</v>
      </c>
      <c r="K44" s="49"/>
    </row>
    <row r="45" spans="2:11" ht="20.100000000000001" customHeight="1" x14ac:dyDescent="0.25">
      <c r="B45" s="58" t="str">
        <f>IFERROR(IF(NeodplačanoPosojilo*OdobrenoPosojilo,ŠtevilkaObroka,""), "")</f>
        <v/>
      </c>
      <c r="C45" s="59" t="str">
        <f>IFERROR(IF(NeodplačanoPosojilo*OdobrenoPosojilo,DatumPlačila,ZačetniDatumPosojila), ZačetniDatumPosojila)</f>
        <v xml:space="preserve"> </v>
      </c>
      <c r="D45" s="60" t="str">
        <f>IFERROR(IF(NeodplačanoPosojilo*OdobrenoPosojilo,VrednostPosojila,""), "")</f>
        <v/>
      </c>
      <c r="E45" s="60">
        <f>IFERROR(IF(NeodplačanoPosojilo*OdobrenoPosojilo,MesečniObrok,0), 0)</f>
        <v>0</v>
      </c>
      <c r="F45" s="60">
        <f>IFERROR(IF(NeodplačanoPosojilo*OdobrenoPosojilo,Glavnica,0), 0)</f>
        <v>0</v>
      </c>
      <c r="G45" s="60">
        <f>IFERROR(IF(NeodplačanoPosojilo*OdobrenoPosojilo,ZnesekObresti,0), 0)</f>
        <v>0</v>
      </c>
      <c r="H45" s="60">
        <f>IFERROR(IF(NeodplačanoPosojilo*OdobrenoPosojilo,KončnoStanje,0), 0)</f>
        <v>0</v>
      </c>
      <c r="K45" s="49"/>
    </row>
    <row r="46" spans="2:11" ht="20.100000000000001" customHeight="1" x14ac:dyDescent="0.25">
      <c r="B46" s="58" t="str">
        <f>IFERROR(IF(NeodplačanoPosojilo*OdobrenoPosojilo,ŠtevilkaObroka,""), "")</f>
        <v/>
      </c>
      <c r="C46" s="59" t="str">
        <f>IFERROR(IF(NeodplačanoPosojilo*OdobrenoPosojilo,DatumPlačila,ZačetniDatumPosojila), ZačetniDatumPosojila)</f>
        <v xml:space="preserve"> </v>
      </c>
      <c r="D46" s="60" t="str">
        <f>IFERROR(IF(NeodplačanoPosojilo*OdobrenoPosojilo,VrednostPosojila,""), "")</f>
        <v/>
      </c>
      <c r="E46" s="60">
        <f>IFERROR(IF(NeodplačanoPosojilo*OdobrenoPosojilo,MesečniObrok,0), 0)</f>
        <v>0</v>
      </c>
      <c r="F46" s="60">
        <f>IFERROR(IF(NeodplačanoPosojilo*OdobrenoPosojilo,Glavnica,0), 0)</f>
        <v>0</v>
      </c>
      <c r="G46" s="60">
        <f>IFERROR(IF(NeodplačanoPosojilo*OdobrenoPosojilo,ZnesekObresti,0), 0)</f>
        <v>0</v>
      </c>
      <c r="H46" s="60">
        <f>IFERROR(IF(NeodplačanoPosojilo*OdobrenoPosojilo,KončnoStanje,0), 0)</f>
        <v>0</v>
      </c>
      <c r="K46" s="49"/>
    </row>
    <row r="47" spans="2:11" ht="20.100000000000001" customHeight="1" x14ac:dyDescent="0.25">
      <c r="B47" s="58" t="str">
        <f>IFERROR(IF(NeodplačanoPosojilo*OdobrenoPosojilo,ŠtevilkaObroka,""), "")</f>
        <v/>
      </c>
      <c r="C47" s="59" t="str">
        <f>IFERROR(IF(NeodplačanoPosojilo*OdobrenoPosojilo,DatumPlačila,ZačetniDatumPosojila), ZačetniDatumPosojila)</f>
        <v xml:space="preserve"> </v>
      </c>
      <c r="D47" s="60" t="str">
        <f>IFERROR(IF(NeodplačanoPosojilo*OdobrenoPosojilo,VrednostPosojila,""), "")</f>
        <v/>
      </c>
      <c r="E47" s="60">
        <f>IFERROR(IF(NeodplačanoPosojilo*OdobrenoPosojilo,MesečniObrok,0), 0)</f>
        <v>0</v>
      </c>
      <c r="F47" s="60">
        <f>IFERROR(IF(NeodplačanoPosojilo*OdobrenoPosojilo,Glavnica,0), 0)</f>
        <v>0</v>
      </c>
      <c r="G47" s="60">
        <f>IFERROR(IF(NeodplačanoPosojilo*OdobrenoPosojilo,ZnesekObresti,0), 0)</f>
        <v>0</v>
      </c>
      <c r="H47" s="60">
        <f>IFERROR(IF(NeodplačanoPosojilo*OdobrenoPosojilo,KončnoStanje,0), 0)</f>
        <v>0</v>
      </c>
      <c r="K47" s="49"/>
    </row>
    <row r="48" spans="2:11" ht="20.100000000000001" customHeight="1" x14ac:dyDescent="0.25">
      <c r="B48" s="58" t="str">
        <f>IFERROR(IF(NeodplačanoPosojilo*OdobrenoPosojilo,ŠtevilkaObroka,""), "")</f>
        <v/>
      </c>
      <c r="C48" s="59" t="str">
        <f>IFERROR(IF(NeodplačanoPosojilo*OdobrenoPosojilo,DatumPlačila,ZačetniDatumPosojila), ZačetniDatumPosojila)</f>
        <v xml:space="preserve"> </v>
      </c>
      <c r="D48" s="60" t="str">
        <f>IFERROR(IF(NeodplačanoPosojilo*OdobrenoPosojilo,VrednostPosojila,""), "")</f>
        <v/>
      </c>
      <c r="E48" s="60">
        <f>IFERROR(IF(NeodplačanoPosojilo*OdobrenoPosojilo,MesečniObrok,0), 0)</f>
        <v>0</v>
      </c>
      <c r="F48" s="60">
        <f>IFERROR(IF(NeodplačanoPosojilo*OdobrenoPosojilo,Glavnica,0), 0)</f>
        <v>0</v>
      </c>
      <c r="G48" s="60">
        <f>IFERROR(IF(NeodplačanoPosojilo*OdobrenoPosojilo,ZnesekObresti,0), 0)</f>
        <v>0</v>
      </c>
      <c r="H48" s="60">
        <f>IFERROR(IF(NeodplačanoPosojilo*OdobrenoPosojilo,KončnoStanje,0), 0)</f>
        <v>0</v>
      </c>
      <c r="K48" s="49"/>
    </row>
    <row r="49" spans="2:11" ht="20.100000000000001" customHeight="1" x14ac:dyDescent="0.25">
      <c r="B49" s="58" t="str">
        <f>IFERROR(IF(NeodplačanoPosojilo*OdobrenoPosojilo,ŠtevilkaObroka,""), "")</f>
        <v/>
      </c>
      <c r="C49" s="59" t="str">
        <f>IFERROR(IF(NeodplačanoPosojilo*OdobrenoPosojilo,DatumPlačila,ZačetniDatumPosojila), ZačetniDatumPosojila)</f>
        <v xml:space="preserve"> </v>
      </c>
      <c r="D49" s="60" t="str">
        <f>IFERROR(IF(NeodplačanoPosojilo*OdobrenoPosojilo,VrednostPosojila,""), "")</f>
        <v/>
      </c>
      <c r="E49" s="60">
        <f>IFERROR(IF(NeodplačanoPosojilo*OdobrenoPosojilo,MesečniObrok,0), 0)</f>
        <v>0</v>
      </c>
      <c r="F49" s="60">
        <f>IFERROR(IF(NeodplačanoPosojilo*OdobrenoPosojilo,Glavnica,0), 0)</f>
        <v>0</v>
      </c>
      <c r="G49" s="60">
        <f>IFERROR(IF(NeodplačanoPosojilo*OdobrenoPosojilo,ZnesekObresti,0), 0)</f>
        <v>0</v>
      </c>
      <c r="H49" s="60">
        <f>IFERROR(IF(NeodplačanoPosojilo*OdobrenoPosojilo,KončnoStanje,0), 0)</f>
        <v>0</v>
      </c>
      <c r="K49" s="49"/>
    </row>
    <row r="50" spans="2:11" ht="20.100000000000001" customHeight="1" x14ac:dyDescent="0.25">
      <c r="B50" s="58" t="str">
        <f>IFERROR(IF(NeodplačanoPosojilo*OdobrenoPosojilo,ŠtevilkaObroka,""), "")</f>
        <v/>
      </c>
      <c r="C50" s="59" t="str">
        <f>IFERROR(IF(NeodplačanoPosojilo*OdobrenoPosojilo,DatumPlačila,ZačetniDatumPosojila), ZačetniDatumPosojila)</f>
        <v xml:space="preserve"> </v>
      </c>
      <c r="D50" s="60" t="str">
        <f>IFERROR(IF(NeodplačanoPosojilo*OdobrenoPosojilo,VrednostPosojila,""), "")</f>
        <v/>
      </c>
      <c r="E50" s="60">
        <f>IFERROR(IF(NeodplačanoPosojilo*OdobrenoPosojilo,MesečniObrok,0), 0)</f>
        <v>0</v>
      </c>
      <c r="F50" s="60">
        <f>IFERROR(IF(NeodplačanoPosojilo*OdobrenoPosojilo,Glavnica,0), 0)</f>
        <v>0</v>
      </c>
      <c r="G50" s="60">
        <f>IFERROR(IF(NeodplačanoPosojilo*OdobrenoPosojilo,ZnesekObresti,0), 0)</f>
        <v>0</v>
      </c>
      <c r="H50" s="60">
        <f>IFERROR(IF(NeodplačanoPosojilo*OdobrenoPosojilo,KončnoStanje,0), 0)</f>
        <v>0</v>
      </c>
      <c r="K50" s="49"/>
    </row>
    <row r="51" spans="2:11" ht="20.100000000000001" customHeight="1" x14ac:dyDescent="0.25">
      <c r="B51" s="58" t="str">
        <f>IFERROR(IF(NeodplačanoPosojilo*OdobrenoPosojilo,ŠtevilkaObroka,""), "")</f>
        <v/>
      </c>
      <c r="C51" s="59" t="str">
        <f>IFERROR(IF(NeodplačanoPosojilo*OdobrenoPosojilo,DatumPlačila,ZačetniDatumPosojila), ZačetniDatumPosojila)</f>
        <v xml:space="preserve"> </v>
      </c>
      <c r="D51" s="60" t="str">
        <f>IFERROR(IF(NeodplačanoPosojilo*OdobrenoPosojilo,VrednostPosojila,""), "")</f>
        <v/>
      </c>
      <c r="E51" s="60">
        <f>IFERROR(IF(NeodplačanoPosojilo*OdobrenoPosojilo,MesečniObrok,0), 0)</f>
        <v>0</v>
      </c>
      <c r="F51" s="60">
        <f>IFERROR(IF(NeodplačanoPosojilo*OdobrenoPosojilo,Glavnica,0), 0)</f>
        <v>0</v>
      </c>
      <c r="G51" s="60">
        <f>IFERROR(IF(NeodplačanoPosojilo*OdobrenoPosojilo,ZnesekObresti,0), 0)</f>
        <v>0</v>
      </c>
      <c r="H51" s="60">
        <f>IFERROR(IF(NeodplačanoPosojilo*OdobrenoPosojilo,KončnoStanje,0), 0)</f>
        <v>0</v>
      </c>
      <c r="K51" s="49"/>
    </row>
    <row r="52" spans="2:11" ht="20.100000000000001" customHeight="1" x14ac:dyDescent="0.25">
      <c r="B52" s="58" t="str">
        <f>IFERROR(IF(NeodplačanoPosojilo*OdobrenoPosojilo,ŠtevilkaObroka,""), "")</f>
        <v/>
      </c>
      <c r="C52" s="59" t="str">
        <f>IFERROR(IF(NeodplačanoPosojilo*OdobrenoPosojilo,DatumPlačila,ZačetniDatumPosojila), ZačetniDatumPosojila)</f>
        <v xml:space="preserve"> </v>
      </c>
      <c r="D52" s="60" t="str">
        <f>IFERROR(IF(NeodplačanoPosojilo*OdobrenoPosojilo,VrednostPosojila,""), "")</f>
        <v/>
      </c>
      <c r="E52" s="60">
        <f>IFERROR(IF(NeodplačanoPosojilo*OdobrenoPosojilo,MesečniObrok,0), 0)</f>
        <v>0</v>
      </c>
      <c r="F52" s="60">
        <f>IFERROR(IF(NeodplačanoPosojilo*OdobrenoPosojilo,Glavnica,0), 0)</f>
        <v>0</v>
      </c>
      <c r="G52" s="60">
        <f>IFERROR(IF(NeodplačanoPosojilo*OdobrenoPosojilo,ZnesekObresti,0), 0)</f>
        <v>0</v>
      </c>
      <c r="H52" s="60">
        <f>IFERROR(IF(NeodplačanoPosojilo*OdobrenoPosojilo,KončnoStanje,0), 0)</f>
        <v>0</v>
      </c>
      <c r="K52" s="49"/>
    </row>
    <row r="53" spans="2:11" ht="20.100000000000001" customHeight="1" x14ac:dyDescent="0.25">
      <c r="B53" s="58" t="str">
        <f>IFERROR(IF(NeodplačanoPosojilo*OdobrenoPosojilo,ŠtevilkaObroka,""), "")</f>
        <v/>
      </c>
      <c r="C53" s="59" t="str">
        <f>IFERROR(IF(NeodplačanoPosojilo*OdobrenoPosojilo,DatumPlačila,ZačetniDatumPosojila), ZačetniDatumPosojila)</f>
        <v xml:space="preserve"> </v>
      </c>
      <c r="D53" s="60" t="str">
        <f>IFERROR(IF(NeodplačanoPosojilo*OdobrenoPosojilo,VrednostPosojila,""), "")</f>
        <v/>
      </c>
      <c r="E53" s="60">
        <f>IFERROR(IF(NeodplačanoPosojilo*OdobrenoPosojilo,MesečniObrok,0), 0)</f>
        <v>0</v>
      </c>
      <c r="F53" s="60">
        <f>IFERROR(IF(NeodplačanoPosojilo*OdobrenoPosojilo,Glavnica,0), 0)</f>
        <v>0</v>
      </c>
      <c r="G53" s="60">
        <f>IFERROR(IF(NeodplačanoPosojilo*OdobrenoPosojilo,ZnesekObresti,0), 0)</f>
        <v>0</v>
      </c>
      <c r="H53" s="60">
        <f>IFERROR(IF(NeodplačanoPosojilo*OdobrenoPosojilo,KončnoStanje,0), 0)</f>
        <v>0</v>
      </c>
      <c r="K53" s="49"/>
    </row>
    <row r="54" spans="2:11" ht="20.100000000000001" customHeight="1" x14ac:dyDescent="0.25">
      <c r="B54" s="58" t="str">
        <f>IFERROR(IF(NeodplačanoPosojilo*OdobrenoPosojilo,ŠtevilkaObroka,""), "")</f>
        <v/>
      </c>
      <c r="C54" s="59" t="str">
        <f>IFERROR(IF(NeodplačanoPosojilo*OdobrenoPosojilo,DatumPlačila,ZačetniDatumPosojila), ZačetniDatumPosojila)</f>
        <v xml:space="preserve"> </v>
      </c>
      <c r="D54" s="60" t="str">
        <f>IFERROR(IF(NeodplačanoPosojilo*OdobrenoPosojilo,VrednostPosojila,""), "")</f>
        <v/>
      </c>
      <c r="E54" s="60">
        <f>IFERROR(IF(NeodplačanoPosojilo*OdobrenoPosojilo,MesečniObrok,0), 0)</f>
        <v>0</v>
      </c>
      <c r="F54" s="60">
        <f>IFERROR(IF(NeodplačanoPosojilo*OdobrenoPosojilo,Glavnica,0), 0)</f>
        <v>0</v>
      </c>
      <c r="G54" s="60">
        <f>IFERROR(IF(NeodplačanoPosojilo*OdobrenoPosojilo,ZnesekObresti,0), 0)</f>
        <v>0</v>
      </c>
      <c r="H54" s="60">
        <f>IFERROR(IF(NeodplačanoPosojilo*OdobrenoPosojilo,KončnoStanje,0), 0)</f>
        <v>0</v>
      </c>
      <c r="K54" s="49"/>
    </row>
    <row r="55" spans="2:11" ht="20.100000000000001" customHeight="1" x14ac:dyDescent="0.25">
      <c r="B55" s="58" t="str">
        <f>IFERROR(IF(NeodplačanoPosojilo*OdobrenoPosojilo,ŠtevilkaObroka,""), "")</f>
        <v/>
      </c>
      <c r="C55" s="59" t="str">
        <f>IFERROR(IF(NeodplačanoPosojilo*OdobrenoPosojilo,DatumPlačila,ZačetniDatumPosojila), ZačetniDatumPosojila)</f>
        <v xml:space="preserve"> </v>
      </c>
      <c r="D55" s="60" t="str">
        <f>IFERROR(IF(NeodplačanoPosojilo*OdobrenoPosojilo,VrednostPosojila,""), "")</f>
        <v/>
      </c>
      <c r="E55" s="60">
        <f>IFERROR(IF(NeodplačanoPosojilo*OdobrenoPosojilo,MesečniObrok,0), 0)</f>
        <v>0</v>
      </c>
      <c r="F55" s="60">
        <f>IFERROR(IF(NeodplačanoPosojilo*OdobrenoPosojilo,Glavnica,0), 0)</f>
        <v>0</v>
      </c>
      <c r="G55" s="60">
        <f>IFERROR(IF(NeodplačanoPosojilo*OdobrenoPosojilo,ZnesekObresti,0), 0)</f>
        <v>0</v>
      </c>
      <c r="H55" s="60">
        <f>IFERROR(IF(NeodplačanoPosojilo*OdobrenoPosojilo,KončnoStanje,0), 0)</f>
        <v>0</v>
      </c>
      <c r="K55" s="49"/>
    </row>
    <row r="56" spans="2:11" ht="20.100000000000001" customHeight="1" x14ac:dyDescent="0.25">
      <c r="B56" s="58" t="str">
        <f>IFERROR(IF(NeodplačanoPosojilo*OdobrenoPosojilo,ŠtevilkaObroka,""), "")</f>
        <v/>
      </c>
      <c r="C56" s="59" t="str">
        <f>IFERROR(IF(NeodplačanoPosojilo*OdobrenoPosojilo,DatumPlačila,ZačetniDatumPosojila), ZačetniDatumPosojila)</f>
        <v xml:space="preserve"> </v>
      </c>
      <c r="D56" s="60" t="str">
        <f>IFERROR(IF(NeodplačanoPosojilo*OdobrenoPosojilo,VrednostPosojila,""), "")</f>
        <v/>
      </c>
      <c r="E56" s="60">
        <f>IFERROR(IF(NeodplačanoPosojilo*OdobrenoPosojilo,MesečniObrok,0), 0)</f>
        <v>0</v>
      </c>
      <c r="F56" s="60">
        <f>IFERROR(IF(NeodplačanoPosojilo*OdobrenoPosojilo,Glavnica,0), 0)</f>
        <v>0</v>
      </c>
      <c r="G56" s="60">
        <f>IFERROR(IF(NeodplačanoPosojilo*OdobrenoPosojilo,ZnesekObresti,0), 0)</f>
        <v>0</v>
      </c>
      <c r="H56" s="60">
        <f>IFERROR(IF(NeodplačanoPosojilo*OdobrenoPosojilo,KončnoStanje,0), 0)</f>
        <v>0</v>
      </c>
      <c r="K56" s="49"/>
    </row>
    <row r="57" spans="2:11" ht="20.100000000000001" customHeight="1" x14ac:dyDescent="0.25">
      <c r="B57" s="58" t="str">
        <f>IFERROR(IF(NeodplačanoPosojilo*OdobrenoPosojilo,ŠtevilkaObroka,""), "")</f>
        <v/>
      </c>
      <c r="C57" s="59" t="str">
        <f>IFERROR(IF(NeodplačanoPosojilo*OdobrenoPosojilo,DatumPlačila,ZačetniDatumPosojila), ZačetniDatumPosojila)</f>
        <v xml:space="preserve"> </v>
      </c>
      <c r="D57" s="60" t="str">
        <f>IFERROR(IF(NeodplačanoPosojilo*OdobrenoPosojilo,VrednostPosojila,""), "")</f>
        <v/>
      </c>
      <c r="E57" s="60">
        <f>IFERROR(IF(NeodplačanoPosojilo*OdobrenoPosojilo,MesečniObrok,0), 0)</f>
        <v>0</v>
      </c>
      <c r="F57" s="60">
        <f>IFERROR(IF(NeodplačanoPosojilo*OdobrenoPosojilo,Glavnica,0), 0)</f>
        <v>0</v>
      </c>
      <c r="G57" s="60">
        <f>IFERROR(IF(NeodplačanoPosojilo*OdobrenoPosojilo,ZnesekObresti,0), 0)</f>
        <v>0</v>
      </c>
      <c r="H57" s="60">
        <f>IFERROR(IF(NeodplačanoPosojilo*OdobrenoPosojilo,KončnoStanje,0), 0)</f>
        <v>0</v>
      </c>
      <c r="K57" s="49"/>
    </row>
    <row r="58" spans="2:11" ht="20.100000000000001" customHeight="1" x14ac:dyDescent="0.25">
      <c r="B58" s="58" t="str">
        <f>IFERROR(IF(NeodplačanoPosojilo*OdobrenoPosojilo,ŠtevilkaObroka,""), "")</f>
        <v/>
      </c>
      <c r="C58" s="59" t="str">
        <f>IFERROR(IF(NeodplačanoPosojilo*OdobrenoPosojilo,DatumPlačila,ZačetniDatumPosojila), ZačetniDatumPosojila)</f>
        <v xml:space="preserve"> </v>
      </c>
      <c r="D58" s="60" t="str">
        <f>IFERROR(IF(NeodplačanoPosojilo*OdobrenoPosojilo,VrednostPosojila,""), "")</f>
        <v/>
      </c>
      <c r="E58" s="60">
        <f>IFERROR(IF(NeodplačanoPosojilo*OdobrenoPosojilo,MesečniObrok,0), 0)</f>
        <v>0</v>
      </c>
      <c r="F58" s="60">
        <f>IFERROR(IF(NeodplačanoPosojilo*OdobrenoPosojilo,Glavnica,0), 0)</f>
        <v>0</v>
      </c>
      <c r="G58" s="60">
        <f>IFERROR(IF(NeodplačanoPosojilo*OdobrenoPosojilo,ZnesekObresti,0), 0)</f>
        <v>0</v>
      </c>
      <c r="H58" s="60">
        <f>IFERROR(IF(NeodplačanoPosojilo*OdobrenoPosojilo,KončnoStanje,0), 0)</f>
        <v>0</v>
      </c>
      <c r="K58" s="49"/>
    </row>
    <row r="59" spans="2:11" ht="20.100000000000001" customHeight="1" x14ac:dyDescent="0.25">
      <c r="B59" s="58" t="str">
        <f>IFERROR(IF(NeodplačanoPosojilo*OdobrenoPosojilo,ŠtevilkaObroka,""), "")</f>
        <v/>
      </c>
      <c r="C59" s="59" t="str">
        <f>IFERROR(IF(NeodplačanoPosojilo*OdobrenoPosojilo,DatumPlačila,ZačetniDatumPosojila), ZačetniDatumPosojila)</f>
        <v xml:space="preserve"> </v>
      </c>
      <c r="D59" s="60" t="str">
        <f>IFERROR(IF(NeodplačanoPosojilo*OdobrenoPosojilo,VrednostPosojila,""), "")</f>
        <v/>
      </c>
      <c r="E59" s="60">
        <f>IFERROR(IF(NeodplačanoPosojilo*OdobrenoPosojilo,MesečniObrok,0), 0)</f>
        <v>0</v>
      </c>
      <c r="F59" s="60">
        <f>IFERROR(IF(NeodplačanoPosojilo*OdobrenoPosojilo,Glavnica,0), 0)</f>
        <v>0</v>
      </c>
      <c r="G59" s="60">
        <f>IFERROR(IF(NeodplačanoPosojilo*OdobrenoPosojilo,ZnesekObresti,0), 0)</f>
        <v>0</v>
      </c>
      <c r="H59" s="60">
        <f>IFERROR(IF(NeodplačanoPosojilo*OdobrenoPosojilo,KončnoStanje,0), 0)</f>
        <v>0</v>
      </c>
      <c r="K59" s="49"/>
    </row>
    <row r="60" spans="2:11" ht="20.100000000000001" customHeight="1" x14ac:dyDescent="0.25">
      <c r="B60" s="58" t="str">
        <f>IFERROR(IF(NeodplačanoPosojilo*OdobrenoPosojilo,ŠtevilkaObroka,""), "")</f>
        <v/>
      </c>
      <c r="C60" s="59" t="str">
        <f>IFERROR(IF(NeodplačanoPosojilo*OdobrenoPosojilo,DatumPlačila,ZačetniDatumPosojila), ZačetniDatumPosojila)</f>
        <v xml:space="preserve"> </v>
      </c>
      <c r="D60" s="60" t="str">
        <f>IFERROR(IF(NeodplačanoPosojilo*OdobrenoPosojilo,VrednostPosojila,""), "")</f>
        <v/>
      </c>
      <c r="E60" s="60">
        <f>IFERROR(IF(NeodplačanoPosojilo*OdobrenoPosojilo,MesečniObrok,0), 0)</f>
        <v>0</v>
      </c>
      <c r="F60" s="60">
        <f>IFERROR(IF(NeodplačanoPosojilo*OdobrenoPosojilo,Glavnica,0), 0)</f>
        <v>0</v>
      </c>
      <c r="G60" s="60">
        <f>IFERROR(IF(NeodplačanoPosojilo*OdobrenoPosojilo,ZnesekObresti,0), 0)</f>
        <v>0</v>
      </c>
      <c r="H60" s="60">
        <f>IFERROR(IF(NeodplačanoPosojilo*OdobrenoPosojilo,KončnoStanje,0), 0)</f>
        <v>0</v>
      </c>
      <c r="K60" s="49"/>
    </row>
    <row r="61" spans="2:11" ht="20.100000000000001" customHeight="1" x14ac:dyDescent="0.25">
      <c r="B61" s="58" t="str">
        <f>IFERROR(IF(NeodplačanoPosojilo*OdobrenoPosojilo,ŠtevilkaObroka,""), "")</f>
        <v/>
      </c>
      <c r="C61" s="59" t="str">
        <f>IFERROR(IF(NeodplačanoPosojilo*OdobrenoPosojilo,DatumPlačila,ZačetniDatumPosojila), ZačetniDatumPosojila)</f>
        <v xml:space="preserve"> </v>
      </c>
      <c r="D61" s="60" t="str">
        <f>IFERROR(IF(NeodplačanoPosojilo*OdobrenoPosojilo,VrednostPosojila,""), "")</f>
        <v/>
      </c>
      <c r="E61" s="60">
        <f>IFERROR(IF(NeodplačanoPosojilo*OdobrenoPosojilo,MesečniObrok,0), 0)</f>
        <v>0</v>
      </c>
      <c r="F61" s="60">
        <f>IFERROR(IF(NeodplačanoPosojilo*OdobrenoPosojilo,Glavnica,0), 0)</f>
        <v>0</v>
      </c>
      <c r="G61" s="60">
        <f>IFERROR(IF(NeodplačanoPosojilo*OdobrenoPosojilo,ZnesekObresti,0), 0)</f>
        <v>0</v>
      </c>
      <c r="H61" s="60">
        <f>IFERROR(IF(NeodplačanoPosojilo*OdobrenoPosojilo,KončnoStanje,0), 0)</f>
        <v>0</v>
      </c>
      <c r="K61" s="49"/>
    </row>
    <row r="62" spans="2:11" ht="20.100000000000001" customHeight="1" x14ac:dyDescent="0.25">
      <c r="B62" s="58" t="str">
        <f>IFERROR(IF(NeodplačanoPosojilo*OdobrenoPosojilo,ŠtevilkaObroka,""), "")</f>
        <v/>
      </c>
      <c r="C62" s="59" t="str">
        <f>IFERROR(IF(NeodplačanoPosojilo*OdobrenoPosojilo,DatumPlačila,ZačetniDatumPosojila), ZačetniDatumPosojila)</f>
        <v xml:space="preserve"> </v>
      </c>
      <c r="D62" s="60" t="str">
        <f>IFERROR(IF(NeodplačanoPosojilo*OdobrenoPosojilo,VrednostPosojila,""), "")</f>
        <v/>
      </c>
      <c r="E62" s="60">
        <f>IFERROR(IF(NeodplačanoPosojilo*OdobrenoPosojilo,MesečniObrok,0), 0)</f>
        <v>0</v>
      </c>
      <c r="F62" s="60">
        <f>IFERROR(IF(NeodplačanoPosojilo*OdobrenoPosojilo,Glavnica,0), 0)</f>
        <v>0</v>
      </c>
      <c r="G62" s="60">
        <f>IFERROR(IF(NeodplačanoPosojilo*OdobrenoPosojilo,ZnesekObresti,0), 0)</f>
        <v>0</v>
      </c>
      <c r="H62" s="60">
        <f>IFERROR(IF(NeodplačanoPosojilo*OdobrenoPosojilo,KončnoStanje,0), 0)</f>
        <v>0</v>
      </c>
      <c r="K62" s="49"/>
    </row>
    <row r="63" spans="2:11" ht="20.100000000000001" customHeight="1" x14ac:dyDescent="0.25">
      <c r="B63" s="58" t="str">
        <f>IFERROR(IF(NeodplačanoPosojilo*OdobrenoPosojilo,ŠtevilkaObroka,""), "")</f>
        <v/>
      </c>
      <c r="C63" s="59" t="str">
        <f>IFERROR(IF(NeodplačanoPosojilo*OdobrenoPosojilo,DatumPlačila,ZačetniDatumPosojila), ZačetniDatumPosojila)</f>
        <v xml:space="preserve"> </v>
      </c>
      <c r="D63" s="60" t="str">
        <f>IFERROR(IF(NeodplačanoPosojilo*OdobrenoPosojilo,VrednostPosojila,""), "")</f>
        <v/>
      </c>
      <c r="E63" s="60">
        <f>IFERROR(IF(NeodplačanoPosojilo*OdobrenoPosojilo,MesečniObrok,0), 0)</f>
        <v>0</v>
      </c>
      <c r="F63" s="60">
        <f>IFERROR(IF(NeodplačanoPosojilo*OdobrenoPosojilo,Glavnica,0), 0)</f>
        <v>0</v>
      </c>
      <c r="G63" s="60">
        <f>IFERROR(IF(NeodplačanoPosojilo*OdobrenoPosojilo,ZnesekObresti,0), 0)</f>
        <v>0</v>
      </c>
      <c r="H63" s="60">
        <f>IFERROR(IF(NeodplačanoPosojilo*OdobrenoPosojilo,KončnoStanje,0), 0)</f>
        <v>0</v>
      </c>
      <c r="K63" s="49"/>
    </row>
    <row r="64" spans="2:11" ht="20.100000000000001" customHeight="1" x14ac:dyDescent="0.25">
      <c r="B64" s="58" t="str">
        <f>IFERROR(IF(NeodplačanoPosojilo*OdobrenoPosojilo,ŠtevilkaObroka,""), "")</f>
        <v/>
      </c>
      <c r="C64" s="59" t="str">
        <f>IFERROR(IF(NeodplačanoPosojilo*OdobrenoPosojilo,DatumPlačila,ZačetniDatumPosojila), ZačetniDatumPosojila)</f>
        <v xml:space="preserve"> </v>
      </c>
      <c r="D64" s="60" t="str">
        <f>IFERROR(IF(NeodplačanoPosojilo*OdobrenoPosojilo,VrednostPosojila,""), "")</f>
        <v/>
      </c>
      <c r="E64" s="60">
        <f>IFERROR(IF(NeodplačanoPosojilo*OdobrenoPosojilo,MesečniObrok,0), 0)</f>
        <v>0</v>
      </c>
      <c r="F64" s="60">
        <f>IFERROR(IF(NeodplačanoPosojilo*OdobrenoPosojilo,Glavnica,0), 0)</f>
        <v>0</v>
      </c>
      <c r="G64" s="60">
        <f>IFERROR(IF(NeodplačanoPosojilo*OdobrenoPosojilo,ZnesekObresti,0), 0)</f>
        <v>0</v>
      </c>
      <c r="H64" s="60">
        <f>IFERROR(IF(NeodplačanoPosojilo*OdobrenoPosojilo,KončnoStanje,0), 0)</f>
        <v>0</v>
      </c>
      <c r="K64" s="49"/>
    </row>
    <row r="65" spans="2:11" ht="20.100000000000001" customHeight="1" x14ac:dyDescent="0.25">
      <c r="B65" s="58" t="str">
        <f>IFERROR(IF(NeodplačanoPosojilo*OdobrenoPosojilo,ŠtevilkaObroka,""), "")</f>
        <v/>
      </c>
      <c r="C65" s="59" t="str">
        <f>IFERROR(IF(NeodplačanoPosojilo*OdobrenoPosojilo,DatumPlačila,ZačetniDatumPosojila), ZačetniDatumPosojila)</f>
        <v xml:space="preserve"> </v>
      </c>
      <c r="D65" s="60" t="str">
        <f>IFERROR(IF(NeodplačanoPosojilo*OdobrenoPosojilo,VrednostPosojila,""), "")</f>
        <v/>
      </c>
      <c r="E65" s="60">
        <f>IFERROR(IF(NeodplačanoPosojilo*OdobrenoPosojilo,MesečniObrok,0), 0)</f>
        <v>0</v>
      </c>
      <c r="F65" s="60">
        <f>IFERROR(IF(NeodplačanoPosojilo*OdobrenoPosojilo,Glavnica,0), 0)</f>
        <v>0</v>
      </c>
      <c r="G65" s="60">
        <f>IFERROR(IF(NeodplačanoPosojilo*OdobrenoPosojilo,ZnesekObresti,0), 0)</f>
        <v>0</v>
      </c>
      <c r="H65" s="60">
        <f>IFERROR(IF(NeodplačanoPosojilo*OdobrenoPosojilo,KončnoStanje,0), 0)</f>
        <v>0</v>
      </c>
      <c r="K65" s="49"/>
    </row>
    <row r="66" spans="2:11" ht="20.100000000000001" customHeight="1" x14ac:dyDescent="0.25">
      <c r="B66" s="58" t="str">
        <f>IFERROR(IF(NeodplačanoPosojilo*OdobrenoPosojilo,ŠtevilkaObroka,""), "")</f>
        <v/>
      </c>
      <c r="C66" s="59" t="str">
        <f>IFERROR(IF(NeodplačanoPosojilo*OdobrenoPosojilo,DatumPlačila,ZačetniDatumPosojila), ZačetniDatumPosojila)</f>
        <v xml:space="preserve"> </v>
      </c>
      <c r="D66" s="60" t="str">
        <f>IFERROR(IF(NeodplačanoPosojilo*OdobrenoPosojilo,VrednostPosojila,""), "")</f>
        <v/>
      </c>
      <c r="E66" s="60">
        <f>IFERROR(IF(NeodplačanoPosojilo*OdobrenoPosojilo,MesečniObrok,0), 0)</f>
        <v>0</v>
      </c>
      <c r="F66" s="60">
        <f>IFERROR(IF(NeodplačanoPosojilo*OdobrenoPosojilo,Glavnica,0), 0)</f>
        <v>0</v>
      </c>
      <c r="G66" s="60">
        <f>IFERROR(IF(NeodplačanoPosojilo*OdobrenoPosojilo,ZnesekObresti,0), 0)</f>
        <v>0</v>
      </c>
      <c r="H66" s="60">
        <f>IFERROR(IF(NeodplačanoPosojilo*OdobrenoPosojilo,KončnoStanje,0), 0)</f>
        <v>0</v>
      </c>
      <c r="K66" s="49"/>
    </row>
    <row r="67" spans="2:11" ht="20.100000000000001" customHeight="1" x14ac:dyDescent="0.25">
      <c r="B67" s="58" t="str">
        <f>IFERROR(IF(NeodplačanoPosojilo*OdobrenoPosojilo,ŠtevilkaObroka,""), "")</f>
        <v/>
      </c>
      <c r="C67" s="59" t="str">
        <f>IFERROR(IF(NeodplačanoPosojilo*OdobrenoPosojilo,DatumPlačila,ZačetniDatumPosojila), ZačetniDatumPosojila)</f>
        <v xml:space="preserve"> </v>
      </c>
      <c r="D67" s="60" t="str">
        <f>IFERROR(IF(NeodplačanoPosojilo*OdobrenoPosojilo,VrednostPosojila,""), "")</f>
        <v/>
      </c>
      <c r="E67" s="60">
        <f>IFERROR(IF(NeodplačanoPosojilo*OdobrenoPosojilo,MesečniObrok,0), 0)</f>
        <v>0</v>
      </c>
      <c r="F67" s="60">
        <f>IFERROR(IF(NeodplačanoPosojilo*OdobrenoPosojilo,Glavnica,0), 0)</f>
        <v>0</v>
      </c>
      <c r="G67" s="60">
        <f>IFERROR(IF(NeodplačanoPosojilo*OdobrenoPosojilo,ZnesekObresti,0), 0)</f>
        <v>0</v>
      </c>
      <c r="H67" s="60">
        <f>IFERROR(IF(NeodplačanoPosojilo*OdobrenoPosojilo,KončnoStanje,0), 0)</f>
        <v>0</v>
      </c>
      <c r="K67" s="49"/>
    </row>
    <row r="68" spans="2:11" ht="20.100000000000001" customHeight="1" x14ac:dyDescent="0.25">
      <c r="B68" s="58" t="str">
        <f>IFERROR(IF(NeodplačanoPosojilo*OdobrenoPosojilo,ŠtevilkaObroka,""), "")</f>
        <v/>
      </c>
      <c r="C68" s="59" t="str">
        <f>IFERROR(IF(NeodplačanoPosojilo*OdobrenoPosojilo,DatumPlačila,ZačetniDatumPosojila), ZačetniDatumPosojila)</f>
        <v xml:space="preserve"> </v>
      </c>
      <c r="D68" s="60" t="str">
        <f>IFERROR(IF(NeodplačanoPosojilo*OdobrenoPosojilo,VrednostPosojila,""), "")</f>
        <v/>
      </c>
      <c r="E68" s="60">
        <f>IFERROR(IF(NeodplačanoPosojilo*OdobrenoPosojilo,MesečniObrok,0), 0)</f>
        <v>0</v>
      </c>
      <c r="F68" s="60">
        <f>IFERROR(IF(NeodplačanoPosojilo*OdobrenoPosojilo,Glavnica,0), 0)</f>
        <v>0</v>
      </c>
      <c r="G68" s="60">
        <f>IFERROR(IF(NeodplačanoPosojilo*OdobrenoPosojilo,ZnesekObresti,0), 0)</f>
        <v>0</v>
      </c>
      <c r="H68" s="60">
        <f>IFERROR(IF(NeodplačanoPosojilo*OdobrenoPosojilo,KončnoStanje,0), 0)</f>
        <v>0</v>
      </c>
      <c r="K68" s="49"/>
    </row>
    <row r="69" spans="2:11" ht="20.100000000000001" customHeight="1" x14ac:dyDescent="0.25">
      <c r="B69" s="58" t="str">
        <f>IFERROR(IF(NeodplačanoPosojilo*OdobrenoPosojilo,ŠtevilkaObroka,""), "")</f>
        <v/>
      </c>
      <c r="C69" s="59" t="str">
        <f>IFERROR(IF(NeodplačanoPosojilo*OdobrenoPosojilo,DatumPlačila,ZačetniDatumPosojila), ZačetniDatumPosojila)</f>
        <v xml:space="preserve"> </v>
      </c>
      <c r="D69" s="60" t="str">
        <f>IFERROR(IF(NeodplačanoPosojilo*OdobrenoPosojilo,VrednostPosojila,""), "")</f>
        <v/>
      </c>
      <c r="E69" s="60">
        <f>IFERROR(IF(NeodplačanoPosojilo*OdobrenoPosojilo,MesečniObrok,0), 0)</f>
        <v>0</v>
      </c>
      <c r="F69" s="60">
        <f>IFERROR(IF(NeodplačanoPosojilo*OdobrenoPosojilo,Glavnica,0), 0)</f>
        <v>0</v>
      </c>
      <c r="G69" s="60">
        <f>IFERROR(IF(NeodplačanoPosojilo*OdobrenoPosojilo,ZnesekObresti,0), 0)</f>
        <v>0</v>
      </c>
      <c r="H69" s="60">
        <f>IFERROR(IF(NeodplačanoPosojilo*OdobrenoPosojilo,KončnoStanje,0), 0)</f>
        <v>0</v>
      </c>
      <c r="K69" s="49"/>
    </row>
    <row r="70" spans="2:11" ht="20.100000000000001" customHeight="1" x14ac:dyDescent="0.25">
      <c r="B70" s="58" t="str">
        <f>IFERROR(IF(NeodplačanoPosojilo*OdobrenoPosojilo,ŠtevilkaObroka,""), "")</f>
        <v/>
      </c>
      <c r="C70" s="59" t="str">
        <f>IFERROR(IF(NeodplačanoPosojilo*OdobrenoPosojilo,DatumPlačila,ZačetniDatumPosojila), ZačetniDatumPosojila)</f>
        <v xml:space="preserve"> </v>
      </c>
      <c r="D70" s="60" t="str">
        <f>IFERROR(IF(NeodplačanoPosojilo*OdobrenoPosojilo,VrednostPosojila,""), "")</f>
        <v/>
      </c>
      <c r="E70" s="60">
        <f>IFERROR(IF(NeodplačanoPosojilo*OdobrenoPosojilo,MesečniObrok,0), 0)</f>
        <v>0</v>
      </c>
      <c r="F70" s="60">
        <f>IFERROR(IF(NeodplačanoPosojilo*OdobrenoPosojilo,Glavnica,0), 0)</f>
        <v>0</v>
      </c>
      <c r="G70" s="60">
        <f>IFERROR(IF(NeodplačanoPosojilo*OdobrenoPosojilo,ZnesekObresti,0), 0)</f>
        <v>0</v>
      </c>
      <c r="H70" s="60">
        <f>IFERROR(IF(NeodplačanoPosojilo*OdobrenoPosojilo,KončnoStanje,0), 0)</f>
        <v>0</v>
      </c>
      <c r="K70" s="49"/>
    </row>
    <row r="71" spans="2:11" ht="20.100000000000001" customHeight="1" x14ac:dyDescent="0.25">
      <c r="B71" s="58" t="str">
        <f>IFERROR(IF(NeodplačanoPosojilo*OdobrenoPosojilo,ŠtevilkaObroka,""), "")</f>
        <v/>
      </c>
      <c r="C71" s="59" t="str">
        <f>IFERROR(IF(NeodplačanoPosojilo*OdobrenoPosojilo,DatumPlačila,ZačetniDatumPosojila), ZačetniDatumPosojila)</f>
        <v xml:space="preserve"> </v>
      </c>
      <c r="D71" s="60" t="str">
        <f>IFERROR(IF(NeodplačanoPosojilo*OdobrenoPosojilo,VrednostPosojila,""), "")</f>
        <v/>
      </c>
      <c r="E71" s="60">
        <f>IFERROR(IF(NeodplačanoPosojilo*OdobrenoPosojilo,MesečniObrok,0), 0)</f>
        <v>0</v>
      </c>
      <c r="F71" s="60">
        <f>IFERROR(IF(NeodplačanoPosojilo*OdobrenoPosojilo,Glavnica,0), 0)</f>
        <v>0</v>
      </c>
      <c r="G71" s="60">
        <f>IFERROR(IF(NeodplačanoPosojilo*OdobrenoPosojilo,ZnesekObresti,0), 0)</f>
        <v>0</v>
      </c>
      <c r="H71" s="60">
        <f>IFERROR(IF(NeodplačanoPosojilo*OdobrenoPosojilo,KončnoStanje,0), 0)</f>
        <v>0</v>
      </c>
      <c r="K71" s="49"/>
    </row>
    <row r="72" spans="2:11" ht="20.100000000000001" customHeight="1" x14ac:dyDescent="0.25">
      <c r="B72" s="58" t="str">
        <f>IFERROR(IF(NeodplačanoPosojilo*OdobrenoPosojilo,ŠtevilkaObroka,""), "")</f>
        <v/>
      </c>
      <c r="C72" s="59" t="str">
        <f>IFERROR(IF(NeodplačanoPosojilo*OdobrenoPosojilo,DatumPlačila,ZačetniDatumPosojila), ZačetniDatumPosojila)</f>
        <v xml:space="preserve"> </v>
      </c>
      <c r="D72" s="60" t="str">
        <f>IFERROR(IF(NeodplačanoPosojilo*OdobrenoPosojilo,VrednostPosojila,""), "")</f>
        <v/>
      </c>
      <c r="E72" s="60">
        <f>IFERROR(IF(NeodplačanoPosojilo*OdobrenoPosojilo,MesečniObrok,0), 0)</f>
        <v>0</v>
      </c>
      <c r="F72" s="60">
        <f>IFERROR(IF(NeodplačanoPosojilo*OdobrenoPosojilo,Glavnica,0), 0)</f>
        <v>0</v>
      </c>
      <c r="G72" s="60">
        <f>IFERROR(IF(NeodplačanoPosojilo*OdobrenoPosojilo,ZnesekObresti,0), 0)</f>
        <v>0</v>
      </c>
      <c r="H72" s="60">
        <f>IFERROR(IF(NeodplačanoPosojilo*OdobrenoPosojilo,KončnoStanje,0), 0)</f>
        <v>0</v>
      </c>
      <c r="K72" s="49"/>
    </row>
    <row r="73" spans="2:11" ht="20.100000000000001" customHeight="1" x14ac:dyDescent="0.25">
      <c r="B73" s="58" t="str">
        <f>IFERROR(IF(NeodplačanoPosojilo*OdobrenoPosojilo,ŠtevilkaObroka,""), "")</f>
        <v/>
      </c>
      <c r="C73" s="59" t="str">
        <f>IFERROR(IF(NeodplačanoPosojilo*OdobrenoPosojilo,DatumPlačila,ZačetniDatumPosojila), ZačetniDatumPosojila)</f>
        <v xml:space="preserve"> </v>
      </c>
      <c r="D73" s="60" t="str">
        <f>IFERROR(IF(NeodplačanoPosojilo*OdobrenoPosojilo,VrednostPosojila,""), "")</f>
        <v/>
      </c>
      <c r="E73" s="60">
        <f>IFERROR(IF(NeodplačanoPosojilo*OdobrenoPosojilo,MesečniObrok,0), 0)</f>
        <v>0</v>
      </c>
      <c r="F73" s="60">
        <f>IFERROR(IF(NeodplačanoPosojilo*OdobrenoPosojilo,Glavnica,0), 0)</f>
        <v>0</v>
      </c>
      <c r="G73" s="60">
        <f>IFERROR(IF(NeodplačanoPosojilo*OdobrenoPosojilo,ZnesekObresti,0), 0)</f>
        <v>0</v>
      </c>
      <c r="H73" s="60">
        <f>IFERROR(IF(NeodplačanoPosojilo*OdobrenoPosojilo,KončnoStanje,0), 0)</f>
        <v>0</v>
      </c>
      <c r="K73" s="49"/>
    </row>
    <row r="74" spans="2:11" ht="20.100000000000001" customHeight="1" x14ac:dyDescent="0.25">
      <c r="B74" s="58" t="str">
        <f>IFERROR(IF(NeodplačanoPosojilo*OdobrenoPosojilo,ŠtevilkaObroka,""), "")</f>
        <v/>
      </c>
      <c r="C74" s="59" t="str">
        <f>IFERROR(IF(NeodplačanoPosojilo*OdobrenoPosojilo,DatumPlačila,ZačetniDatumPosojila), ZačetniDatumPosojila)</f>
        <v xml:space="preserve"> </v>
      </c>
      <c r="D74" s="60" t="str">
        <f>IFERROR(IF(NeodplačanoPosojilo*OdobrenoPosojilo,VrednostPosojila,""), "")</f>
        <v/>
      </c>
      <c r="E74" s="60">
        <f>IFERROR(IF(NeodplačanoPosojilo*OdobrenoPosojilo,MesečniObrok,0), 0)</f>
        <v>0</v>
      </c>
      <c r="F74" s="60">
        <f>IFERROR(IF(NeodplačanoPosojilo*OdobrenoPosojilo,Glavnica,0), 0)</f>
        <v>0</v>
      </c>
      <c r="G74" s="60">
        <f>IFERROR(IF(NeodplačanoPosojilo*OdobrenoPosojilo,ZnesekObresti,0), 0)</f>
        <v>0</v>
      </c>
      <c r="H74" s="60">
        <f>IFERROR(IF(NeodplačanoPosojilo*OdobrenoPosojilo,KončnoStanje,0), 0)</f>
        <v>0</v>
      </c>
      <c r="K74" s="49"/>
    </row>
    <row r="75" spans="2:11" ht="20.100000000000001" customHeight="1" x14ac:dyDescent="0.25">
      <c r="B75" s="58" t="str">
        <f>IFERROR(IF(NeodplačanoPosojilo*OdobrenoPosojilo,ŠtevilkaObroka,""), "")</f>
        <v/>
      </c>
      <c r="C75" s="59" t="str">
        <f>IFERROR(IF(NeodplačanoPosojilo*OdobrenoPosojilo,DatumPlačila,ZačetniDatumPosojila), ZačetniDatumPosojila)</f>
        <v xml:space="preserve"> </v>
      </c>
      <c r="D75" s="60" t="str">
        <f>IFERROR(IF(NeodplačanoPosojilo*OdobrenoPosojilo,VrednostPosojila,""), "")</f>
        <v/>
      </c>
      <c r="E75" s="60">
        <f>IFERROR(IF(NeodplačanoPosojilo*OdobrenoPosojilo,MesečniObrok,0), 0)</f>
        <v>0</v>
      </c>
      <c r="F75" s="60">
        <f>IFERROR(IF(NeodplačanoPosojilo*OdobrenoPosojilo,Glavnica,0), 0)</f>
        <v>0</v>
      </c>
      <c r="G75" s="60">
        <f>IFERROR(IF(NeodplačanoPosojilo*OdobrenoPosojilo,ZnesekObresti,0), 0)</f>
        <v>0</v>
      </c>
      <c r="H75" s="60">
        <f>IFERROR(IF(NeodplačanoPosojilo*OdobrenoPosojilo,KončnoStanje,0), 0)</f>
        <v>0</v>
      </c>
      <c r="K75" s="49"/>
    </row>
    <row r="76" spans="2:11" ht="20.100000000000001" customHeight="1" x14ac:dyDescent="0.25">
      <c r="B76" s="58" t="str">
        <f>IFERROR(IF(NeodplačanoPosojilo*OdobrenoPosojilo,ŠtevilkaObroka,""), "")</f>
        <v/>
      </c>
      <c r="C76" s="59" t="str">
        <f>IFERROR(IF(NeodplačanoPosojilo*OdobrenoPosojilo,DatumPlačila,ZačetniDatumPosojila), ZačetniDatumPosojila)</f>
        <v xml:space="preserve"> </v>
      </c>
      <c r="D76" s="60" t="str">
        <f>IFERROR(IF(NeodplačanoPosojilo*OdobrenoPosojilo,VrednostPosojila,""), "")</f>
        <v/>
      </c>
      <c r="E76" s="60">
        <f>IFERROR(IF(NeodplačanoPosojilo*OdobrenoPosojilo,MesečniObrok,0), 0)</f>
        <v>0</v>
      </c>
      <c r="F76" s="60">
        <f>IFERROR(IF(NeodplačanoPosojilo*OdobrenoPosojilo,Glavnica,0), 0)</f>
        <v>0</v>
      </c>
      <c r="G76" s="60">
        <f>IFERROR(IF(NeodplačanoPosojilo*OdobrenoPosojilo,ZnesekObresti,0), 0)</f>
        <v>0</v>
      </c>
      <c r="H76" s="60">
        <f>IFERROR(IF(NeodplačanoPosojilo*OdobrenoPosojilo,KončnoStanje,0), 0)</f>
        <v>0</v>
      </c>
      <c r="K76" s="49"/>
    </row>
    <row r="77" spans="2:11" ht="20.100000000000001" customHeight="1" x14ac:dyDescent="0.25">
      <c r="B77" s="58" t="str">
        <f>IFERROR(IF(NeodplačanoPosojilo*OdobrenoPosojilo,ŠtevilkaObroka,""), "")</f>
        <v/>
      </c>
      <c r="C77" s="59" t="str">
        <f>IFERROR(IF(NeodplačanoPosojilo*OdobrenoPosojilo,DatumPlačila,ZačetniDatumPosojila), ZačetniDatumPosojila)</f>
        <v xml:space="preserve"> </v>
      </c>
      <c r="D77" s="60" t="str">
        <f>IFERROR(IF(NeodplačanoPosojilo*OdobrenoPosojilo,VrednostPosojila,""), "")</f>
        <v/>
      </c>
      <c r="E77" s="60">
        <f>IFERROR(IF(NeodplačanoPosojilo*OdobrenoPosojilo,MesečniObrok,0), 0)</f>
        <v>0</v>
      </c>
      <c r="F77" s="60">
        <f>IFERROR(IF(NeodplačanoPosojilo*OdobrenoPosojilo,Glavnica,0), 0)</f>
        <v>0</v>
      </c>
      <c r="G77" s="60">
        <f>IFERROR(IF(NeodplačanoPosojilo*OdobrenoPosojilo,ZnesekObresti,0), 0)</f>
        <v>0</v>
      </c>
      <c r="H77" s="60">
        <f>IFERROR(IF(NeodplačanoPosojilo*OdobrenoPosojilo,KončnoStanje,0), 0)</f>
        <v>0</v>
      </c>
      <c r="K77" s="49"/>
    </row>
    <row r="78" spans="2:11" ht="20.100000000000001" customHeight="1" x14ac:dyDescent="0.25">
      <c r="B78" s="58" t="str">
        <f>IFERROR(IF(NeodplačanoPosojilo*OdobrenoPosojilo,ŠtevilkaObroka,""), "")</f>
        <v/>
      </c>
      <c r="C78" s="59" t="str">
        <f>IFERROR(IF(NeodplačanoPosojilo*OdobrenoPosojilo,DatumPlačila,ZačetniDatumPosojila), ZačetniDatumPosojila)</f>
        <v xml:space="preserve"> </v>
      </c>
      <c r="D78" s="60" t="str">
        <f>IFERROR(IF(NeodplačanoPosojilo*OdobrenoPosojilo,VrednostPosojila,""), "")</f>
        <v/>
      </c>
      <c r="E78" s="60">
        <f>IFERROR(IF(NeodplačanoPosojilo*OdobrenoPosojilo,MesečniObrok,0), 0)</f>
        <v>0</v>
      </c>
      <c r="F78" s="60">
        <f>IFERROR(IF(NeodplačanoPosojilo*OdobrenoPosojilo,Glavnica,0), 0)</f>
        <v>0</v>
      </c>
      <c r="G78" s="60">
        <f>IFERROR(IF(NeodplačanoPosojilo*OdobrenoPosojilo,ZnesekObresti,0), 0)</f>
        <v>0</v>
      </c>
      <c r="H78" s="60">
        <f>IFERROR(IF(NeodplačanoPosojilo*OdobrenoPosojilo,KončnoStanje,0), 0)</f>
        <v>0</v>
      </c>
      <c r="K78" s="49"/>
    </row>
    <row r="79" spans="2:11" ht="20.100000000000001" customHeight="1" x14ac:dyDescent="0.25">
      <c r="B79" s="58" t="str">
        <f>IFERROR(IF(NeodplačanoPosojilo*OdobrenoPosojilo,ŠtevilkaObroka,""), "")</f>
        <v/>
      </c>
      <c r="C79" s="59" t="str">
        <f>IFERROR(IF(NeodplačanoPosojilo*OdobrenoPosojilo,DatumPlačila,ZačetniDatumPosojila), ZačetniDatumPosojila)</f>
        <v xml:space="preserve"> </v>
      </c>
      <c r="D79" s="60" t="str">
        <f>IFERROR(IF(NeodplačanoPosojilo*OdobrenoPosojilo,VrednostPosojila,""), "")</f>
        <v/>
      </c>
      <c r="E79" s="60">
        <f>IFERROR(IF(NeodplačanoPosojilo*OdobrenoPosojilo,MesečniObrok,0), 0)</f>
        <v>0</v>
      </c>
      <c r="F79" s="60">
        <f>IFERROR(IF(NeodplačanoPosojilo*OdobrenoPosojilo,Glavnica,0), 0)</f>
        <v>0</v>
      </c>
      <c r="G79" s="60">
        <f>IFERROR(IF(NeodplačanoPosojilo*OdobrenoPosojilo,ZnesekObresti,0), 0)</f>
        <v>0</v>
      </c>
      <c r="H79" s="60">
        <f>IFERROR(IF(NeodplačanoPosojilo*OdobrenoPosojilo,KončnoStanje,0), 0)</f>
        <v>0</v>
      </c>
      <c r="K79" s="49"/>
    </row>
    <row r="80" spans="2:11" ht="20.100000000000001" customHeight="1" x14ac:dyDescent="0.25">
      <c r="B80" s="58" t="str">
        <f>IFERROR(IF(NeodplačanoPosojilo*OdobrenoPosojilo,ŠtevilkaObroka,""), "")</f>
        <v/>
      </c>
      <c r="C80" s="59" t="str">
        <f>IFERROR(IF(NeodplačanoPosojilo*OdobrenoPosojilo,DatumPlačila,ZačetniDatumPosojila), ZačetniDatumPosojila)</f>
        <v xml:space="preserve"> </v>
      </c>
      <c r="D80" s="60" t="str">
        <f>IFERROR(IF(NeodplačanoPosojilo*OdobrenoPosojilo,VrednostPosojila,""), "")</f>
        <v/>
      </c>
      <c r="E80" s="60">
        <f>IFERROR(IF(NeodplačanoPosojilo*OdobrenoPosojilo,MesečniObrok,0), 0)</f>
        <v>0</v>
      </c>
      <c r="F80" s="60">
        <f>IFERROR(IF(NeodplačanoPosojilo*OdobrenoPosojilo,Glavnica,0), 0)</f>
        <v>0</v>
      </c>
      <c r="G80" s="60">
        <f>IFERROR(IF(NeodplačanoPosojilo*OdobrenoPosojilo,ZnesekObresti,0), 0)</f>
        <v>0</v>
      </c>
      <c r="H80" s="60">
        <f>IFERROR(IF(NeodplačanoPosojilo*OdobrenoPosojilo,KončnoStanje,0), 0)</f>
        <v>0</v>
      </c>
      <c r="K80" s="49"/>
    </row>
    <row r="81" spans="2:11" ht="20.100000000000001" customHeight="1" x14ac:dyDescent="0.25">
      <c r="B81" s="58" t="str">
        <f>IFERROR(IF(NeodplačanoPosojilo*OdobrenoPosojilo,ŠtevilkaObroka,""), "")</f>
        <v/>
      </c>
      <c r="C81" s="59" t="str">
        <f>IFERROR(IF(NeodplačanoPosojilo*OdobrenoPosojilo,DatumPlačila,ZačetniDatumPosojila), ZačetniDatumPosojila)</f>
        <v xml:space="preserve"> </v>
      </c>
      <c r="D81" s="60" t="str">
        <f>IFERROR(IF(NeodplačanoPosojilo*OdobrenoPosojilo,VrednostPosojila,""), "")</f>
        <v/>
      </c>
      <c r="E81" s="60">
        <f>IFERROR(IF(NeodplačanoPosojilo*OdobrenoPosojilo,MesečniObrok,0), 0)</f>
        <v>0</v>
      </c>
      <c r="F81" s="60">
        <f>IFERROR(IF(NeodplačanoPosojilo*OdobrenoPosojilo,Glavnica,0), 0)</f>
        <v>0</v>
      </c>
      <c r="G81" s="60">
        <f>IFERROR(IF(NeodplačanoPosojilo*OdobrenoPosojilo,ZnesekObresti,0), 0)</f>
        <v>0</v>
      </c>
      <c r="H81" s="60">
        <f>IFERROR(IF(NeodplačanoPosojilo*OdobrenoPosojilo,KončnoStanje,0), 0)</f>
        <v>0</v>
      </c>
      <c r="K81" s="49"/>
    </row>
    <row r="82" spans="2:11" ht="20.100000000000001" customHeight="1" x14ac:dyDescent="0.25">
      <c r="B82" s="58" t="str">
        <f>IFERROR(IF(NeodplačanoPosojilo*OdobrenoPosojilo,ŠtevilkaObroka,""), "")</f>
        <v/>
      </c>
      <c r="C82" s="59" t="str">
        <f>IFERROR(IF(NeodplačanoPosojilo*OdobrenoPosojilo,DatumPlačila,ZačetniDatumPosojila), ZačetniDatumPosojila)</f>
        <v xml:space="preserve"> </v>
      </c>
      <c r="D82" s="60" t="str">
        <f>IFERROR(IF(NeodplačanoPosojilo*OdobrenoPosojilo,VrednostPosojila,""), "")</f>
        <v/>
      </c>
      <c r="E82" s="60">
        <f>IFERROR(IF(NeodplačanoPosojilo*OdobrenoPosojilo,MesečniObrok,0), 0)</f>
        <v>0</v>
      </c>
      <c r="F82" s="60">
        <f>IFERROR(IF(NeodplačanoPosojilo*OdobrenoPosojilo,Glavnica,0), 0)</f>
        <v>0</v>
      </c>
      <c r="G82" s="60">
        <f>IFERROR(IF(NeodplačanoPosojilo*OdobrenoPosojilo,ZnesekObresti,0), 0)</f>
        <v>0</v>
      </c>
      <c r="H82" s="60">
        <f>IFERROR(IF(NeodplačanoPosojilo*OdobrenoPosojilo,KončnoStanje,0), 0)</f>
        <v>0</v>
      </c>
      <c r="K82" s="49"/>
    </row>
    <row r="83" spans="2:11" ht="20.100000000000001" customHeight="1" x14ac:dyDescent="0.25">
      <c r="B83" s="58" t="str">
        <f>IFERROR(IF(NeodplačanoPosojilo*OdobrenoPosojilo,ŠtevilkaObroka,""), "")</f>
        <v/>
      </c>
      <c r="C83" s="59" t="str">
        <f>IFERROR(IF(NeodplačanoPosojilo*OdobrenoPosojilo,DatumPlačila,ZačetniDatumPosojila), ZačetniDatumPosojila)</f>
        <v xml:space="preserve"> </v>
      </c>
      <c r="D83" s="60" t="str">
        <f>IFERROR(IF(NeodplačanoPosojilo*OdobrenoPosojilo,VrednostPosojila,""), "")</f>
        <v/>
      </c>
      <c r="E83" s="60">
        <f>IFERROR(IF(NeodplačanoPosojilo*OdobrenoPosojilo,MesečniObrok,0), 0)</f>
        <v>0</v>
      </c>
      <c r="F83" s="60">
        <f>IFERROR(IF(NeodplačanoPosojilo*OdobrenoPosojilo,Glavnica,0), 0)</f>
        <v>0</v>
      </c>
      <c r="G83" s="60">
        <f>IFERROR(IF(NeodplačanoPosojilo*OdobrenoPosojilo,ZnesekObresti,0), 0)</f>
        <v>0</v>
      </c>
      <c r="H83" s="60">
        <f>IFERROR(IF(NeodplačanoPosojilo*OdobrenoPosojilo,KončnoStanje,0), 0)</f>
        <v>0</v>
      </c>
      <c r="K83" s="49"/>
    </row>
    <row r="84" spans="2:11" ht="20.100000000000001" customHeight="1" x14ac:dyDescent="0.25">
      <c r="B84" s="58" t="str">
        <f>IFERROR(IF(NeodplačanoPosojilo*OdobrenoPosojilo,ŠtevilkaObroka,""), "")</f>
        <v/>
      </c>
      <c r="C84" s="59" t="str">
        <f>IFERROR(IF(NeodplačanoPosojilo*OdobrenoPosojilo,DatumPlačila,ZačetniDatumPosojila), ZačetniDatumPosojila)</f>
        <v xml:space="preserve"> </v>
      </c>
      <c r="D84" s="60" t="str">
        <f>IFERROR(IF(NeodplačanoPosojilo*OdobrenoPosojilo,VrednostPosojila,""), "")</f>
        <v/>
      </c>
      <c r="E84" s="60">
        <f>IFERROR(IF(NeodplačanoPosojilo*OdobrenoPosojilo,MesečniObrok,0), 0)</f>
        <v>0</v>
      </c>
      <c r="F84" s="60">
        <f>IFERROR(IF(NeodplačanoPosojilo*OdobrenoPosojilo,Glavnica,0), 0)</f>
        <v>0</v>
      </c>
      <c r="G84" s="60">
        <f>IFERROR(IF(NeodplačanoPosojilo*OdobrenoPosojilo,ZnesekObresti,0), 0)</f>
        <v>0</v>
      </c>
      <c r="H84" s="60">
        <f>IFERROR(IF(NeodplačanoPosojilo*OdobrenoPosojilo,KončnoStanje,0), 0)</f>
        <v>0</v>
      </c>
      <c r="K84" s="49"/>
    </row>
    <row r="85" spans="2:11" ht="20.100000000000001" customHeight="1" x14ac:dyDescent="0.25">
      <c r="B85" s="58" t="str">
        <f>IFERROR(IF(NeodplačanoPosojilo*OdobrenoPosojilo,ŠtevilkaObroka,""), "")</f>
        <v/>
      </c>
      <c r="C85" s="59" t="str">
        <f>IFERROR(IF(NeodplačanoPosojilo*OdobrenoPosojilo,DatumPlačila,ZačetniDatumPosojila), ZačetniDatumPosojila)</f>
        <v xml:space="preserve"> </v>
      </c>
      <c r="D85" s="60" t="str">
        <f>IFERROR(IF(NeodplačanoPosojilo*OdobrenoPosojilo,VrednostPosojila,""), "")</f>
        <v/>
      </c>
      <c r="E85" s="60">
        <f>IFERROR(IF(NeodplačanoPosojilo*OdobrenoPosojilo,MesečniObrok,0), 0)</f>
        <v>0</v>
      </c>
      <c r="F85" s="60">
        <f>IFERROR(IF(NeodplačanoPosojilo*OdobrenoPosojilo,Glavnica,0), 0)</f>
        <v>0</v>
      </c>
      <c r="G85" s="60">
        <f>IFERROR(IF(NeodplačanoPosojilo*OdobrenoPosojilo,ZnesekObresti,0), 0)</f>
        <v>0</v>
      </c>
      <c r="H85" s="60">
        <f>IFERROR(IF(NeodplačanoPosojilo*OdobrenoPosojilo,KončnoStanje,0), 0)</f>
        <v>0</v>
      </c>
      <c r="K85" s="49"/>
    </row>
    <row r="86" spans="2:11" ht="20.100000000000001" customHeight="1" x14ac:dyDescent="0.25">
      <c r="B86" s="58" t="str">
        <f>IFERROR(IF(NeodplačanoPosojilo*OdobrenoPosojilo,ŠtevilkaObroka,""), "")</f>
        <v/>
      </c>
      <c r="C86" s="59" t="str">
        <f>IFERROR(IF(NeodplačanoPosojilo*OdobrenoPosojilo,DatumPlačila,ZačetniDatumPosojila), ZačetniDatumPosojila)</f>
        <v xml:space="preserve"> </v>
      </c>
      <c r="D86" s="60" t="str">
        <f>IFERROR(IF(NeodplačanoPosojilo*OdobrenoPosojilo,VrednostPosojila,""), "")</f>
        <v/>
      </c>
      <c r="E86" s="60">
        <f>IFERROR(IF(NeodplačanoPosojilo*OdobrenoPosojilo,MesečniObrok,0), 0)</f>
        <v>0</v>
      </c>
      <c r="F86" s="60">
        <f>IFERROR(IF(NeodplačanoPosojilo*OdobrenoPosojilo,Glavnica,0), 0)</f>
        <v>0</v>
      </c>
      <c r="G86" s="60">
        <f>IFERROR(IF(NeodplačanoPosojilo*OdobrenoPosojilo,ZnesekObresti,0), 0)</f>
        <v>0</v>
      </c>
      <c r="H86" s="60">
        <f>IFERROR(IF(NeodplačanoPosojilo*OdobrenoPosojilo,KončnoStanje,0), 0)</f>
        <v>0</v>
      </c>
      <c r="K86" s="49"/>
    </row>
    <row r="87" spans="2:11" ht="20.100000000000001" customHeight="1" x14ac:dyDescent="0.25">
      <c r="B87" s="58" t="str">
        <f>IFERROR(IF(NeodplačanoPosojilo*OdobrenoPosojilo,ŠtevilkaObroka,""), "")</f>
        <v/>
      </c>
      <c r="C87" s="59" t="str">
        <f>IFERROR(IF(NeodplačanoPosojilo*OdobrenoPosojilo,DatumPlačila,ZačetniDatumPosojila), ZačetniDatumPosojila)</f>
        <v xml:space="preserve"> </v>
      </c>
      <c r="D87" s="60" t="str">
        <f>IFERROR(IF(NeodplačanoPosojilo*OdobrenoPosojilo,VrednostPosojila,""), "")</f>
        <v/>
      </c>
      <c r="E87" s="60">
        <f>IFERROR(IF(NeodplačanoPosojilo*OdobrenoPosojilo,MesečniObrok,0), 0)</f>
        <v>0</v>
      </c>
      <c r="F87" s="60">
        <f>IFERROR(IF(NeodplačanoPosojilo*OdobrenoPosojilo,Glavnica,0), 0)</f>
        <v>0</v>
      </c>
      <c r="G87" s="60">
        <f>IFERROR(IF(NeodplačanoPosojilo*OdobrenoPosojilo,ZnesekObresti,0), 0)</f>
        <v>0</v>
      </c>
      <c r="H87" s="60">
        <f>IFERROR(IF(NeodplačanoPosojilo*OdobrenoPosojilo,KončnoStanje,0), 0)</f>
        <v>0</v>
      </c>
      <c r="K87" s="49"/>
    </row>
    <row r="88" spans="2:11" ht="20.100000000000001" customHeight="1" x14ac:dyDescent="0.25">
      <c r="B88" s="58" t="str">
        <f>IFERROR(IF(NeodplačanoPosojilo*OdobrenoPosojilo,ŠtevilkaObroka,""), "")</f>
        <v/>
      </c>
      <c r="C88" s="59" t="str">
        <f>IFERROR(IF(NeodplačanoPosojilo*OdobrenoPosojilo,DatumPlačila,ZačetniDatumPosojila), ZačetniDatumPosojila)</f>
        <v xml:space="preserve"> </v>
      </c>
      <c r="D88" s="60" t="str">
        <f>IFERROR(IF(NeodplačanoPosojilo*OdobrenoPosojilo,VrednostPosojila,""), "")</f>
        <v/>
      </c>
      <c r="E88" s="60">
        <f>IFERROR(IF(NeodplačanoPosojilo*OdobrenoPosojilo,MesečniObrok,0), 0)</f>
        <v>0</v>
      </c>
      <c r="F88" s="60">
        <f>IFERROR(IF(NeodplačanoPosojilo*OdobrenoPosojilo,Glavnica,0), 0)</f>
        <v>0</v>
      </c>
      <c r="G88" s="60">
        <f>IFERROR(IF(NeodplačanoPosojilo*OdobrenoPosojilo,ZnesekObresti,0), 0)</f>
        <v>0</v>
      </c>
      <c r="H88" s="60">
        <f>IFERROR(IF(NeodplačanoPosojilo*OdobrenoPosojilo,KončnoStanje,0), 0)</f>
        <v>0</v>
      </c>
      <c r="K88" s="49"/>
    </row>
    <row r="89" spans="2:11" ht="20.100000000000001" customHeight="1" x14ac:dyDescent="0.25">
      <c r="B89" s="58" t="str">
        <f>IFERROR(IF(NeodplačanoPosojilo*OdobrenoPosojilo,ŠtevilkaObroka,""), "")</f>
        <v/>
      </c>
      <c r="C89" s="59" t="str">
        <f>IFERROR(IF(NeodplačanoPosojilo*OdobrenoPosojilo,DatumPlačila,ZačetniDatumPosojila), ZačetniDatumPosojila)</f>
        <v xml:space="preserve"> </v>
      </c>
      <c r="D89" s="60" t="str">
        <f>IFERROR(IF(NeodplačanoPosojilo*OdobrenoPosojilo,VrednostPosojila,""), "")</f>
        <v/>
      </c>
      <c r="E89" s="60">
        <f>IFERROR(IF(NeodplačanoPosojilo*OdobrenoPosojilo,MesečniObrok,0), 0)</f>
        <v>0</v>
      </c>
      <c r="F89" s="60">
        <f>IFERROR(IF(NeodplačanoPosojilo*OdobrenoPosojilo,Glavnica,0), 0)</f>
        <v>0</v>
      </c>
      <c r="G89" s="60">
        <f>IFERROR(IF(NeodplačanoPosojilo*OdobrenoPosojilo,ZnesekObresti,0), 0)</f>
        <v>0</v>
      </c>
      <c r="H89" s="60">
        <f>IFERROR(IF(NeodplačanoPosojilo*OdobrenoPosojilo,KončnoStanje,0), 0)</f>
        <v>0</v>
      </c>
      <c r="K89" s="49"/>
    </row>
    <row r="90" spans="2:11" ht="20.100000000000001" customHeight="1" x14ac:dyDescent="0.25">
      <c r="B90" s="58" t="str">
        <f>IFERROR(IF(NeodplačanoPosojilo*OdobrenoPosojilo,ŠtevilkaObroka,""), "")</f>
        <v/>
      </c>
      <c r="C90" s="59" t="str">
        <f>IFERROR(IF(NeodplačanoPosojilo*OdobrenoPosojilo,DatumPlačila,ZačetniDatumPosojila), ZačetniDatumPosojila)</f>
        <v xml:space="preserve"> </v>
      </c>
      <c r="D90" s="60" t="str">
        <f>IFERROR(IF(NeodplačanoPosojilo*OdobrenoPosojilo,VrednostPosojila,""), "")</f>
        <v/>
      </c>
      <c r="E90" s="60">
        <f>IFERROR(IF(NeodplačanoPosojilo*OdobrenoPosojilo,MesečniObrok,0), 0)</f>
        <v>0</v>
      </c>
      <c r="F90" s="60">
        <f>IFERROR(IF(NeodplačanoPosojilo*OdobrenoPosojilo,Glavnica,0), 0)</f>
        <v>0</v>
      </c>
      <c r="G90" s="60">
        <f>IFERROR(IF(NeodplačanoPosojilo*OdobrenoPosojilo,ZnesekObresti,0), 0)</f>
        <v>0</v>
      </c>
      <c r="H90" s="60">
        <f>IFERROR(IF(NeodplačanoPosojilo*OdobrenoPosojilo,KončnoStanje,0), 0)</f>
        <v>0</v>
      </c>
      <c r="K90" s="49"/>
    </row>
    <row r="91" spans="2:11" ht="20.100000000000001" customHeight="1" x14ac:dyDescent="0.25">
      <c r="B91" s="58" t="str">
        <f>IFERROR(IF(NeodplačanoPosojilo*OdobrenoPosojilo,ŠtevilkaObroka,""), "")</f>
        <v/>
      </c>
      <c r="C91" s="59" t="str">
        <f>IFERROR(IF(NeodplačanoPosojilo*OdobrenoPosojilo,DatumPlačila,ZačetniDatumPosojila), ZačetniDatumPosojila)</f>
        <v xml:space="preserve"> </v>
      </c>
      <c r="D91" s="60" t="str">
        <f>IFERROR(IF(NeodplačanoPosojilo*OdobrenoPosojilo,VrednostPosojila,""), "")</f>
        <v/>
      </c>
      <c r="E91" s="60">
        <f>IFERROR(IF(NeodplačanoPosojilo*OdobrenoPosojilo,MesečniObrok,0), 0)</f>
        <v>0</v>
      </c>
      <c r="F91" s="60">
        <f>IFERROR(IF(NeodplačanoPosojilo*OdobrenoPosojilo,Glavnica,0), 0)</f>
        <v>0</v>
      </c>
      <c r="G91" s="60">
        <f>IFERROR(IF(NeodplačanoPosojilo*OdobrenoPosojilo,ZnesekObresti,0), 0)</f>
        <v>0</v>
      </c>
      <c r="H91" s="60">
        <f>IFERROR(IF(NeodplačanoPosojilo*OdobrenoPosojilo,KončnoStanje,0), 0)</f>
        <v>0</v>
      </c>
      <c r="K91" s="49"/>
    </row>
    <row r="92" spans="2:11" ht="20.100000000000001" customHeight="1" x14ac:dyDescent="0.25">
      <c r="B92" s="58" t="str">
        <f>IFERROR(IF(NeodplačanoPosojilo*OdobrenoPosojilo,ŠtevilkaObroka,""), "")</f>
        <v/>
      </c>
      <c r="C92" s="59" t="str">
        <f>IFERROR(IF(NeodplačanoPosojilo*OdobrenoPosojilo,DatumPlačila,ZačetniDatumPosojila), ZačetniDatumPosojila)</f>
        <v xml:space="preserve"> </v>
      </c>
      <c r="D92" s="60" t="str">
        <f>IFERROR(IF(NeodplačanoPosojilo*OdobrenoPosojilo,VrednostPosojila,""), "")</f>
        <v/>
      </c>
      <c r="E92" s="60">
        <f>IFERROR(IF(NeodplačanoPosojilo*OdobrenoPosojilo,MesečniObrok,0), 0)</f>
        <v>0</v>
      </c>
      <c r="F92" s="60">
        <f>IFERROR(IF(NeodplačanoPosojilo*OdobrenoPosojilo,Glavnica,0), 0)</f>
        <v>0</v>
      </c>
      <c r="G92" s="60">
        <f>IFERROR(IF(NeodplačanoPosojilo*OdobrenoPosojilo,ZnesekObresti,0), 0)</f>
        <v>0</v>
      </c>
      <c r="H92" s="60">
        <f>IFERROR(IF(NeodplačanoPosojilo*OdobrenoPosojilo,KončnoStanje,0), 0)</f>
        <v>0</v>
      </c>
      <c r="K92" s="49"/>
    </row>
    <row r="93" spans="2:11" ht="20.100000000000001" customHeight="1" x14ac:dyDescent="0.25">
      <c r="B93" s="58" t="str">
        <f>IFERROR(IF(NeodplačanoPosojilo*OdobrenoPosojilo,ŠtevilkaObroka,""), "")</f>
        <v/>
      </c>
      <c r="C93" s="59" t="str">
        <f>IFERROR(IF(NeodplačanoPosojilo*OdobrenoPosojilo,DatumPlačila,ZačetniDatumPosojila), ZačetniDatumPosojila)</f>
        <v xml:space="preserve"> </v>
      </c>
      <c r="D93" s="60" t="str">
        <f>IFERROR(IF(NeodplačanoPosojilo*OdobrenoPosojilo,VrednostPosojila,""), "")</f>
        <v/>
      </c>
      <c r="E93" s="60">
        <f>IFERROR(IF(NeodplačanoPosojilo*OdobrenoPosojilo,MesečniObrok,0), 0)</f>
        <v>0</v>
      </c>
      <c r="F93" s="60">
        <f>IFERROR(IF(NeodplačanoPosojilo*OdobrenoPosojilo,Glavnica,0), 0)</f>
        <v>0</v>
      </c>
      <c r="G93" s="60">
        <f>IFERROR(IF(NeodplačanoPosojilo*OdobrenoPosojilo,ZnesekObresti,0), 0)</f>
        <v>0</v>
      </c>
      <c r="H93" s="60">
        <f>IFERROR(IF(NeodplačanoPosojilo*OdobrenoPosojilo,KončnoStanje,0), 0)</f>
        <v>0</v>
      </c>
      <c r="K93" s="49"/>
    </row>
    <row r="94" spans="2:11" ht="20.100000000000001" customHeight="1" x14ac:dyDescent="0.25">
      <c r="B94" s="58" t="str">
        <f>IFERROR(IF(NeodplačanoPosojilo*OdobrenoPosojilo,ŠtevilkaObroka,""), "")</f>
        <v/>
      </c>
      <c r="C94" s="59" t="str">
        <f>IFERROR(IF(NeodplačanoPosojilo*OdobrenoPosojilo,DatumPlačila,ZačetniDatumPosojila), ZačetniDatumPosojila)</f>
        <v xml:space="preserve"> </v>
      </c>
      <c r="D94" s="60" t="str">
        <f>IFERROR(IF(NeodplačanoPosojilo*OdobrenoPosojilo,VrednostPosojila,""), "")</f>
        <v/>
      </c>
      <c r="E94" s="60">
        <f>IFERROR(IF(NeodplačanoPosojilo*OdobrenoPosojilo,MesečniObrok,0), 0)</f>
        <v>0</v>
      </c>
      <c r="F94" s="60">
        <f>IFERROR(IF(NeodplačanoPosojilo*OdobrenoPosojilo,Glavnica,0), 0)</f>
        <v>0</v>
      </c>
      <c r="G94" s="60">
        <f>IFERROR(IF(NeodplačanoPosojilo*OdobrenoPosojilo,ZnesekObresti,0), 0)</f>
        <v>0</v>
      </c>
      <c r="H94" s="60">
        <f>IFERROR(IF(NeodplačanoPosojilo*OdobrenoPosojilo,KončnoStanje,0), 0)</f>
        <v>0</v>
      </c>
      <c r="K94" s="49"/>
    </row>
    <row r="95" spans="2:11" ht="20.100000000000001" customHeight="1" x14ac:dyDescent="0.25">
      <c r="B95" s="58" t="str">
        <f>IFERROR(IF(NeodplačanoPosojilo*OdobrenoPosojilo,ŠtevilkaObroka,""), "")</f>
        <v/>
      </c>
      <c r="C95" s="59" t="str">
        <f>IFERROR(IF(NeodplačanoPosojilo*OdobrenoPosojilo,DatumPlačila,ZačetniDatumPosojila), ZačetniDatumPosojila)</f>
        <v xml:space="preserve"> </v>
      </c>
      <c r="D95" s="60" t="str">
        <f>IFERROR(IF(NeodplačanoPosojilo*OdobrenoPosojilo,VrednostPosojila,""), "")</f>
        <v/>
      </c>
      <c r="E95" s="60">
        <f>IFERROR(IF(NeodplačanoPosojilo*OdobrenoPosojilo,MesečniObrok,0), 0)</f>
        <v>0</v>
      </c>
      <c r="F95" s="60">
        <f>IFERROR(IF(NeodplačanoPosojilo*OdobrenoPosojilo,Glavnica,0), 0)</f>
        <v>0</v>
      </c>
      <c r="G95" s="60">
        <f>IFERROR(IF(NeodplačanoPosojilo*OdobrenoPosojilo,ZnesekObresti,0), 0)</f>
        <v>0</v>
      </c>
      <c r="H95" s="60">
        <f>IFERROR(IF(NeodplačanoPosojilo*OdobrenoPosojilo,KončnoStanje,0), 0)</f>
        <v>0</v>
      </c>
      <c r="K95" s="49"/>
    </row>
    <row r="96" spans="2:11" ht="20.100000000000001" customHeight="1" x14ac:dyDescent="0.25">
      <c r="B96" s="58" t="str">
        <f>IFERROR(IF(NeodplačanoPosojilo*OdobrenoPosojilo,ŠtevilkaObroka,""), "")</f>
        <v/>
      </c>
      <c r="C96" s="59" t="str">
        <f>IFERROR(IF(NeodplačanoPosojilo*OdobrenoPosojilo,DatumPlačila,ZačetniDatumPosojila), ZačetniDatumPosojila)</f>
        <v xml:space="preserve"> </v>
      </c>
      <c r="D96" s="60" t="str">
        <f>IFERROR(IF(NeodplačanoPosojilo*OdobrenoPosojilo,VrednostPosojila,""), "")</f>
        <v/>
      </c>
      <c r="E96" s="60">
        <f>IFERROR(IF(NeodplačanoPosojilo*OdobrenoPosojilo,MesečniObrok,0), 0)</f>
        <v>0</v>
      </c>
      <c r="F96" s="60">
        <f>IFERROR(IF(NeodplačanoPosojilo*OdobrenoPosojilo,Glavnica,0), 0)</f>
        <v>0</v>
      </c>
      <c r="G96" s="60">
        <f>IFERROR(IF(NeodplačanoPosojilo*OdobrenoPosojilo,ZnesekObresti,0), 0)</f>
        <v>0</v>
      </c>
      <c r="H96" s="60">
        <f>IFERROR(IF(NeodplačanoPosojilo*OdobrenoPosojilo,KončnoStanje,0), 0)</f>
        <v>0</v>
      </c>
      <c r="K96" s="49"/>
    </row>
    <row r="97" spans="2:11" ht="20.100000000000001" customHeight="1" x14ac:dyDescent="0.25">
      <c r="B97" s="58" t="str">
        <f>IFERROR(IF(NeodplačanoPosojilo*OdobrenoPosojilo,ŠtevilkaObroka,""), "")</f>
        <v/>
      </c>
      <c r="C97" s="59" t="str">
        <f>IFERROR(IF(NeodplačanoPosojilo*OdobrenoPosojilo,DatumPlačila,ZačetniDatumPosojila), ZačetniDatumPosojila)</f>
        <v xml:space="preserve"> </v>
      </c>
      <c r="D97" s="60" t="str">
        <f>IFERROR(IF(NeodplačanoPosojilo*OdobrenoPosojilo,VrednostPosojila,""), "")</f>
        <v/>
      </c>
      <c r="E97" s="60">
        <f>IFERROR(IF(NeodplačanoPosojilo*OdobrenoPosojilo,MesečniObrok,0), 0)</f>
        <v>0</v>
      </c>
      <c r="F97" s="60">
        <f>IFERROR(IF(NeodplačanoPosojilo*OdobrenoPosojilo,Glavnica,0), 0)</f>
        <v>0</v>
      </c>
      <c r="G97" s="60">
        <f>IFERROR(IF(NeodplačanoPosojilo*OdobrenoPosojilo,ZnesekObresti,0), 0)</f>
        <v>0</v>
      </c>
      <c r="H97" s="60">
        <f>IFERROR(IF(NeodplačanoPosojilo*OdobrenoPosojilo,KončnoStanje,0), 0)</f>
        <v>0</v>
      </c>
      <c r="K97" s="49"/>
    </row>
    <row r="98" spans="2:11" ht="20.100000000000001" customHeight="1" x14ac:dyDescent="0.25">
      <c r="B98" s="61" t="str">
        <f>IFERROR(IF(NeodplačanoPosojilo*OdobrenoPosojilo,ŠtevilkaObroka,""), "")</f>
        <v/>
      </c>
      <c r="C98" s="62" t="str">
        <f>IFERROR(IF(NeodplačanoPosojilo*OdobrenoPosojilo,DatumPlačila,ZačetniDatumPosojila), ZačetniDatumPosojila)</f>
        <v xml:space="preserve"> </v>
      </c>
      <c r="D98" s="63" t="str">
        <f>IFERROR(IF(NeodplačanoPosojilo*OdobrenoPosojilo,VrednostPosojila,""), "")</f>
        <v/>
      </c>
      <c r="E98" s="63">
        <f>IFERROR(IF(NeodplačanoPosojilo*OdobrenoPosojilo,MesečniObrok,0), 0)</f>
        <v>0</v>
      </c>
      <c r="F98" s="63">
        <f>IFERROR(IF(NeodplačanoPosojilo*OdobrenoPosojilo,Glavnica,0), 0)</f>
        <v>0</v>
      </c>
      <c r="G98" s="63">
        <f>IFERROR(IF(NeodplačanoPosojilo*OdobrenoPosojilo,ZnesekObresti,0), 0)</f>
        <v>0</v>
      </c>
      <c r="H98" s="63">
        <f>IFERROR(IF(NeodplačanoPosojilo*OdobrenoPosojilo,KončnoStanje,0), 0)</f>
        <v>0</v>
      </c>
      <c r="K98" s="49"/>
    </row>
    <row r="99" spans="2:11" ht="20.100000000000001" customHeight="1" x14ac:dyDescent="0.25">
      <c r="B99" s="61" t="str">
        <f>IFERROR(IF(NeodplačanoPosojilo*OdobrenoPosojilo,ŠtevilkaObroka,""), "")</f>
        <v/>
      </c>
      <c r="C99" s="62" t="str">
        <f>IFERROR(IF(NeodplačanoPosojilo*OdobrenoPosojilo,DatumPlačila,ZačetniDatumPosojila), ZačetniDatumPosojila)</f>
        <v xml:space="preserve"> </v>
      </c>
      <c r="D99" s="63" t="str">
        <f>IFERROR(IF(NeodplačanoPosojilo*OdobrenoPosojilo,VrednostPosojila,""), "")</f>
        <v/>
      </c>
      <c r="E99" s="63">
        <f>IFERROR(IF(NeodplačanoPosojilo*OdobrenoPosojilo,MesečniObrok,0), 0)</f>
        <v>0</v>
      </c>
      <c r="F99" s="63">
        <f>IFERROR(IF(NeodplačanoPosojilo*OdobrenoPosojilo,Glavnica,0), 0)</f>
        <v>0</v>
      </c>
      <c r="G99" s="63">
        <f>IFERROR(IF(NeodplačanoPosojilo*OdobrenoPosojilo,ZnesekObresti,0), 0)</f>
        <v>0</v>
      </c>
      <c r="H99" s="63">
        <f>IFERROR(IF(NeodplačanoPosojilo*OdobrenoPosojilo,KončnoStanje,0), 0)</f>
        <v>0</v>
      </c>
      <c r="K99" s="49"/>
    </row>
    <row r="100" spans="2:11" ht="20.100000000000001" customHeight="1" x14ac:dyDescent="0.25">
      <c r="B100" s="61" t="str">
        <f>IFERROR(IF(NeodplačanoPosojilo*OdobrenoPosojilo,ŠtevilkaObroka,""), "")</f>
        <v/>
      </c>
      <c r="C100" s="62" t="str">
        <f>IFERROR(IF(NeodplačanoPosojilo*OdobrenoPosojilo,DatumPlačila,ZačetniDatumPosojila), ZačetniDatumPosojila)</f>
        <v xml:space="preserve"> </v>
      </c>
      <c r="D100" s="63" t="str">
        <f>IFERROR(IF(NeodplačanoPosojilo*OdobrenoPosojilo,VrednostPosojila,""), "")</f>
        <v/>
      </c>
      <c r="E100" s="63">
        <f>IFERROR(IF(NeodplačanoPosojilo*OdobrenoPosojilo,MesečniObrok,0), 0)</f>
        <v>0</v>
      </c>
      <c r="F100" s="63">
        <f>IFERROR(IF(NeodplačanoPosojilo*OdobrenoPosojilo,Glavnica,0), 0)</f>
        <v>0</v>
      </c>
      <c r="G100" s="63">
        <f>IFERROR(IF(NeodplačanoPosojilo*OdobrenoPosojilo,ZnesekObresti,0), 0)</f>
        <v>0</v>
      </c>
      <c r="H100" s="63">
        <f>IFERROR(IF(NeodplačanoPosojilo*OdobrenoPosojilo,KončnoStanje,0), 0)</f>
        <v>0</v>
      </c>
      <c r="K100" s="49"/>
    </row>
    <row r="101" spans="2:11" ht="20.100000000000001" customHeight="1" x14ac:dyDescent="0.25">
      <c r="B101" s="61" t="str">
        <f>IFERROR(IF(NeodplačanoPosojilo*OdobrenoPosojilo,ŠtevilkaObroka,""), "")</f>
        <v/>
      </c>
      <c r="C101" s="62" t="str">
        <f>IFERROR(IF(NeodplačanoPosojilo*OdobrenoPosojilo,DatumPlačila,ZačetniDatumPosojila), ZačetniDatumPosojila)</f>
        <v xml:space="preserve"> </v>
      </c>
      <c r="D101" s="63" t="str">
        <f>IFERROR(IF(NeodplačanoPosojilo*OdobrenoPosojilo,VrednostPosojila,""), "")</f>
        <v/>
      </c>
      <c r="E101" s="63">
        <f>IFERROR(IF(NeodplačanoPosojilo*OdobrenoPosojilo,MesečniObrok,0), 0)</f>
        <v>0</v>
      </c>
      <c r="F101" s="63">
        <f>IFERROR(IF(NeodplačanoPosojilo*OdobrenoPosojilo,Glavnica,0), 0)</f>
        <v>0</v>
      </c>
      <c r="G101" s="63">
        <f>IFERROR(IF(NeodplačanoPosojilo*OdobrenoPosojilo,ZnesekObresti,0), 0)</f>
        <v>0</v>
      </c>
      <c r="H101" s="63">
        <f>IFERROR(IF(NeodplačanoPosojilo*OdobrenoPosojilo,KončnoStanje,0), 0)</f>
        <v>0</v>
      </c>
      <c r="K101" s="49"/>
    </row>
    <row r="102" spans="2:11" ht="20.100000000000001" customHeight="1" x14ac:dyDescent="0.25">
      <c r="B102" s="61" t="str">
        <f>IFERROR(IF(NeodplačanoPosojilo*OdobrenoPosojilo,ŠtevilkaObroka,""), "")</f>
        <v/>
      </c>
      <c r="C102" s="62" t="str">
        <f>IFERROR(IF(NeodplačanoPosojilo*OdobrenoPosojilo,DatumPlačila,ZačetniDatumPosojila), ZačetniDatumPosojila)</f>
        <v xml:space="preserve"> </v>
      </c>
      <c r="D102" s="63" t="str">
        <f>IFERROR(IF(NeodplačanoPosojilo*OdobrenoPosojilo,VrednostPosojila,""), "")</f>
        <v/>
      </c>
      <c r="E102" s="63">
        <f>IFERROR(IF(NeodplačanoPosojilo*OdobrenoPosojilo,MesečniObrok,0), 0)</f>
        <v>0</v>
      </c>
      <c r="F102" s="63">
        <f>IFERROR(IF(NeodplačanoPosojilo*OdobrenoPosojilo,Glavnica,0), 0)</f>
        <v>0</v>
      </c>
      <c r="G102" s="63">
        <f>IFERROR(IF(NeodplačanoPosojilo*OdobrenoPosojilo,ZnesekObresti,0), 0)</f>
        <v>0</v>
      </c>
      <c r="H102" s="63">
        <f>IFERROR(IF(NeodplačanoPosojilo*OdobrenoPosojilo,KončnoStanje,0), 0)</f>
        <v>0</v>
      </c>
      <c r="K102" s="49"/>
    </row>
    <row r="103" spans="2:11" ht="20.100000000000001" customHeight="1" x14ac:dyDescent="0.25">
      <c r="B103" s="61" t="str">
        <f>IFERROR(IF(NeodplačanoPosojilo*OdobrenoPosojilo,ŠtevilkaObroka,""), "")</f>
        <v/>
      </c>
      <c r="C103" s="62" t="str">
        <f>IFERROR(IF(NeodplačanoPosojilo*OdobrenoPosojilo,DatumPlačila,ZačetniDatumPosojila), ZačetniDatumPosojila)</f>
        <v xml:space="preserve"> </v>
      </c>
      <c r="D103" s="63" t="str">
        <f>IFERROR(IF(NeodplačanoPosojilo*OdobrenoPosojilo,VrednostPosojila,""), "")</f>
        <v/>
      </c>
      <c r="E103" s="63">
        <f>IFERROR(IF(NeodplačanoPosojilo*OdobrenoPosojilo,MesečniObrok,0), 0)</f>
        <v>0</v>
      </c>
      <c r="F103" s="63">
        <f>IFERROR(IF(NeodplačanoPosojilo*OdobrenoPosojilo,Glavnica,0), 0)</f>
        <v>0</v>
      </c>
      <c r="G103" s="63">
        <f>IFERROR(IF(NeodplačanoPosojilo*OdobrenoPosojilo,ZnesekObresti,0), 0)</f>
        <v>0</v>
      </c>
      <c r="H103" s="63">
        <f>IFERROR(IF(NeodplačanoPosojilo*OdobrenoPosojilo,KončnoStanje,0), 0)</f>
        <v>0</v>
      </c>
      <c r="K103" s="49"/>
    </row>
    <row r="104" spans="2:11" ht="20.100000000000001" customHeight="1" x14ac:dyDescent="0.25">
      <c r="B104" s="61" t="str">
        <f>IFERROR(IF(NeodplačanoPosojilo*OdobrenoPosojilo,ŠtevilkaObroka,""), "")</f>
        <v/>
      </c>
      <c r="C104" s="62" t="str">
        <f>IFERROR(IF(NeodplačanoPosojilo*OdobrenoPosojilo,DatumPlačila,ZačetniDatumPosojila), ZačetniDatumPosojila)</f>
        <v xml:space="preserve"> </v>
      </c>
      <c r="D104" s="63" t="str">
        <f>IFERROR(IF(NeodplačanoPosojilo*OdobrenoPosojilo,VrednostPosojila,""), "")</f>
        <v/>
      </c>
      <c r="E104" s="63">
        <f>IFERROR(IF(NeodplačanoPosojilo*OdobrenoPosojilo,MesečniObrok,0), 0)</f>
        <v>0</v>
      </c>
      <c r="F104" s="63">
        <f>IFERROR(IF(NeodplačanoPosojilo*OdobrenoPosojilo,Glavnica,0), 0)</f>
        <v>0</v>
      </c>
      <c r="G104" s="63">
        <f>IFERROR(IF(NeodplačanoPosojilo*OdobrenoPosojilo,ZnesekObresti,0), 0)</f>
        <v>0</v>
      </c>
      <c r="H104" s="63">
        <f>IFERROR(IF(NeodplačanoPosojilo*OdobrenoPosojilo,KončnoStanje,0), 0)</f>
        <v>0</v>
      </c>
      <c r="K104" s="49"/>
    </row>
    <row r="105" spans="2:11" ht="20.100000000000001" customHeight="1" x14ac:dyDescent="0.25">
      <c r="B105" s="61" t="str">
        <f>IFERROR(IF(NeodplačanoPosojilo*OdobrenoPosojilo,ŠtevilkaObroka,""), "")</f>
        <v/>
      </c>
      <c r="C105" s="62" t="str">
        <f>IFERROR(IF(NeodplačanoPosojilo*OdobrenoPosojilo,DatumPlačila,ZačetniDatumPosojila), ZačetniDatumPosojila)</f>
        <v xml:space="preserve"> </v>
      </c>
      <c r="D105" s="63" t="str">
        <f>IFERROR(IF(NeodplačanoPosojilo*OdobrenoPosojilo,VrednostPosojila,""), "")</f>
        <v/>
      </c>
      <c r="E105" s="63">
        <f>IFERROR(IF(NeodplačanoPosojilo*OdobrenoPosojilo,MesečniObrok,0), 0)</f>
        <v>0</v>
      </c>
      <c r="F105" s="63">
        <f>IFERROR(IF(NeodplačanoPosojilo*OdobrenoPosojilo,Glavnica,0), 0)</f>
        <v>0</v>
      </c>
      <c r="G105" s="63">
        <f>IFERROR(IF(NeodplačanoPosojilo*OdobrenoPosojilo,ZnesekObresti,0), 0)</f>
        <v>0</v>
      </c>
      <c r="H105" s="63">
        <f>IFERROR(IF(NeodplačanoPosojilo*OdobrenoPosojilo,KončnoStanje,0), 0)</f>
        <v>0</v>
      </c>
      <c r="K105" s="49"/>
    </row>
    <row r="106" spans="2:11" ht="20.100000000000001" customHeight="1" x14ac:dyDescent="0.25">
      <c r="B106" s="61" t="str">
        <f>IFERROR(IF(NeodplačanoPosojilo*OdobrenoPosojilo,ŠtevilkaObroka,""), "")</f>
        <v/>
      </c>
      <c r="C106" s="62" t="str">
        <f>IFERROR(IF(NeodplačanoPosojilo*OdobrenoPosojilo,DatumPlačila,ZačetniDatumPosojila), ZačetniDatumPosojila)</f>
        <v xml:space="preserve"> </v>
      </c>
      <c r="D106" s="63" t="str">
        <f>IFERROR(IF(NeodplačanoPosojilo*OdobrenoPosojilo,VrednostPosojila,""), "")</f>
        <v/>
      </c>
      <c r="E106" s="63">
        <f>IFERROR(IF(NeodplačanoPosojilo*OdobrenoPosojilo,MesečniObrok,0), 0)</f>
        <v>0</v>
      </c>
      <c r="F106" s="63">
        <f>IFERROR(IF(NeodplačanoPosojilo*OdobrenoPosojilo,Glavnica,0), 0)</f>
        <v>0</v>
      </c>
      <c r="G106" s="63">
        <f>IFERROR(IF(NeodplačanoPosojilo*OdobrenoPosojilo,ZnesekObresti,0), 0)</f>
        <v>0</v>
      </c>
      <c r="H106" s="63">
        <f>IFERROR(IF(NeodplačanoPosojilo*OdobrenoPosojilo,KončnoStanje,0), 0)</f>
        <v>0</v>
      </c>
      <c r="K106" s="49"/>
    </row>
    <row r="107" spans="2:11" ht="20.100000000000001" customHeight="1" x14ac:dyDescent="0.25">
      <c r="B107" s="61" t="str">
        <f>IFERROR(IF(NeodplačanoPosojilo*OdobrenoPosojilo,ŠtevilkaObroka,""), "")</f>
        <v/>
      </c>
      <c r="C107" s="62" t="str">
        <f>IFERROR(IF(NeodplačanoPosojilo*OdobrenoPosojilo,DatumPlačila,ZačetniDatumPosojila), ZačetniDatumPosojila)</f>
        <v xml:space="preserve"> </v>
      </c>
      <c r="D107" s="63" t="str">
        <f>IFERROR(IF(NeodplačanoPosojilo*OdobrenoPosojilo,VrednostPosojila,""), "")</f>
        <v/>
      </c>
      <c r="E107" s="63">
        <f>IFERROR(IF(NeodplačanoPosojilo*OdobrenoPosojilo,MesečniObrok,0), 0)</f>
        <v>0</v>
      </c>
      <c r="F107" s="63">
        <f>IFERROR(IF(NeodplačanoPosojilo*OdobrenoPosojilo,Glavnica,0), 0)</f>
        <v>0</v>
      </c>
      <c r="G107" s="63">
        <f>IFERROR(IF(NeodplačanoPosojilo*OdobrenoPosojilo,ZnesekObresti,0), 0)</f>
        <v>0</v>
      </c>
      <c r="H107" s="63">
        <f>IFERROR(IF(NeodplačanoPosojilo*OdobrenoPosojilo,KončnoStanje,0), 0)</f>
        <v>0</v>
      </c>
      <c r="K107" s="49"/>
    </row>
    <row r="108" spans="2:11" ht="20.100000000000001" customHeight="1" x14ac:dyDescent="0.25">
      <c r="B108" s="61" t="str">
        <f>IFERROR(IF(NeodplačanoPosojilo*OdobrenoPosojilo,ŠtevilkaObroka,""), "")</f>
        <v/>
      </c>
      <c r="C108" s="62" t="str">
        <f>IFERROR(IF(NeodplačanoPosojilo*OdobrenoPosojilo,DatumPlačila,ZačetniDatumPosojila), ZačetniDatumPosojila)</f>
        <v xml:space="preserve"> </v>
      </c>
      <c r="D108" s="63" t="str">
        <f>IFERROR(IF(NeodplačanoPosojilo*OdobrenoPosojilo,VrednostPosojila,""), "")</f>
        <v/>
      </c>
      <c r="E108" s="63">
        <f>IFERROR(IF(NeodplačanoPosojilo*OdobrenoPosojilo,MesečniObrok,0), 0)</f>
        <v>0</v>
      </c>
      <c r="F108" s="63">
        <f>IFERROR(IF(NeodplačanoPosojilo*OdobrenoPosojilo,Glavnica,0), 0)</f>
        <v>0</v>
      </c>
      <c r="G108" s="63">
        <f>IFERROR(IF(NeodplačanoPosojilo*OdobrenoPosojilo,ZnesekObresti,0), 0)</f>
        <v>0</v>
      </c>
      <c r="H108" s="63">
        <f>IFERROR(IF(NeodplačanoPosojilo*OdobrenoPosojilo,KončnoStanje,0), 0)</f>
        <v>0</v>
      </c>
      <c r="K108" s="49"/>
    </row>
    <row r="109" spans="2:11" ht="20.100000000000001" customHeight="1" x14ac:dyDescent="0.25">
      <c r="B109" s="61" t="str">
        <f>IFERROR(IF(NeodplačanoPosojilo*OdobrenoPosojilo,ŠtevilkaObroka,""), "")</f>
        <v/>
      </c>
      <c r="C109" s="62" t="str">
        <f>IFERROR(IF(NeodplačanoPosojilo*OdobrenoPosojilo,DatumPlačila,ZačetniDatumPosojila), ZačetniDatumPosojila)</f>
        <v xml:space="preserve"> </v>
      </c>
      <c r="D109" s="63" t="str">
        <f>IFERROR(IF(NeodplačanoPosojilo*OdobrenoPosojilo,VrednostPosojila,""), "")</f>
        <v/>
      </c>
      <c r="E109" s="63">
        <f>IFERROR(IF(NeodplačanoPosojilo*OdobrenoPosojilo,MesečniObrok,0), 0)</f>
        <v>0</v>
      </c>
      <c r="F109" s="63">
        <f>IFERROR(IF(NeodplačanoPosojilo*OdobrenoPosojilo,Glavnica,0), 0)</f>
        <v>0</v>
      </c>
      <c r="G109" s="63">
        <f>IFERROR(IF(NeodplačanoPosojilo*OdobrenoPosojilo,ZnesekObresti,0), 0)</f>
        <v>0</v>
      </c>
      <c r="H109" s="63">
        <f>IFERROR(IF(NeodplačanoPosojilo*OdobrenoPosojilo,KončnoStanje,0), 0)</f>
        <v>0</v>
      </c>
      <c r="K109" s="49"/>
    </row>
    <row r="110" spans="2:11" ht="20.100000000000001" customHeight="1" x14ac:dyDescent="0.25">
      <c r="B110" s="61" t="str">
        <f>IFERROR(IF(NeodplačanoPosojilo*OdobrenoPosojilo,ŠtevilkaObroka,""), "")</f>
        <v/>
      </c>
      <c r="C110" s="62" t="str">
        <f>IFERROR(IF(NeodplačanoPosojilo*OdobrenoPosojilo,DatumPlačila,ZačetniDatumPosojila), ZačetniDatumPosojila)</f>
        <v xml:space="preserve"> </v>
      </c>
      <c r="D110" s="63" t="str">
        <f>IFERROR(IF(NeodplačanoPosojilo*OdobrenoPosojilo,VrednostPosojila,""), "")</f>
        <v/>
      </c>
      <c r="E110" s="63">
        <f>IFERROR(IF(NeodplačanoPosojilo*OdobrenoPosojilo,MesečniObrok,0), 0)</f>
        <v>0</v>
      </c>
      <c r="F110" s="63">
        <f>IFERROR(IF(NeodplačanoPosojilo*OdobrenoPosojilo,Glavnica,0), 0)</f>
        <v>0</v>
      </c>
      <c r="G110" s="63">
        <f>IFERROR(IF(NeodplačanoPosojilo*OdobrenoPosojilo,ZnesekObresti,0), 0)</f>
        <v>0</v>
      </c>
      <c r="H110" s="63">
        <f>IFERROR(IF(NeodplačanoPosojilo*OdobrenoPosojilo,KončnoStanje,0), 0)</f>
        <v>0</v>
      </c>
      <c r="K110" s="49"/>
    </row>
    <row r="111" spans="2:11" ht="20.100000000000001" customHeight="1" x14ac:dyDescent="0.25">
      <c r="B111" s="61" t="str">
        <f>IFERROR(IF(NeodplačanoPosojilo*OdobrenoPosojilo,ŠtevilkaObroka,""), "")</f>
        <v/>
      </c>
      <c r="C111" s="62" t="str">
        <f>IFERROR(IF(NeodplačanoPosojilo*OdobrenoPosojilo,DatumPlačila,ZačetniDatumPosojila), ZačetniDatumPosojila)</f>
        <v xml:space="preserve"> </v>
      </c>
      <c r="D111" s="63" t="str">
        <f>IFERROR(IF(NeodplačanoPosojilo*OdobrenoPosojilo,VrednostPosojila,""), "")</f>
        <v/>
      </c>
      <c r="E111" s="63">
        <f>IFERROR(IF(NeodplačanoPosojilo*OdobrenoPosojilo,MesečniObrok,0), 0)</f>
        <v>0</v>
      </c>
      <c r="F111" s="63">
        <f>IFERROR(IF(NeodplačanoPosojilo*OdobrenoPosojilo,Glavnica,0), 0)</f>
        <v>0</v>
      </c>
      <c r="G111" s="63">
        <f>IFERROR(IF(NeodplačanoPosojilo*OdobrenoPosojilo,ZnesekObresti,0), 0)</f>
        <v>0</v>
      </c>
      <c r="H111" s="63">
        <f>IFERROR(IF(NeodplačanoPosojilo*OdobrenoPosojilo,KončnoStanje,0), 0)</f>
        <v>0</v>
      </c>
      <c r="K111" s="49"/>
    </row>
    <row r="112" spans="2:11" ht="20.100000000000001" customHeight="1" x14ac:dyDescent="0.25">
      <c r="B112" s="61" t="str">
        <f>IFERROR(IF(NeodplačanoPosojilo*OdobrenoPosojilo,ŠtevilkaObroka,""), "")</f>
        <v/>
      </c>
      <c r="C112" s="62" t="str">
        <f>IFERROR(IF(NeodplačanoPosojilo*OdobrenoPosojilo,DatumPlačila,ZačetniDatumPosojila), ZačetniDatumPosojila)</f>
        <v xml:space="preserve"> </v>
      </c>
      <c r="D112" s="63" t="str">
        <f>IFERROR(IF(NeodplačanoPosojilo*OdobrenoPosojilo,VrednostPosojila,""), "")</f>
        <v/>
      </c>
      <c r="E112" s="63">
        <f>IFERROR(IF(NeodplačanoPosojilo*OdobrenoPosojilo,MesečniObrok,0), 0)</f>
        <v>0</v>
      </c>
      <c r="F112" s="63">
        <f>IFERROR(IF(NeodplačanoPosojilo*OdobrenoPosojilo,Glavnica,0), 0)</f>
        <v>0</v>
      </c>
      <c r="G112" s="63">
        <f>IFERROR(IF(NeodplačanoPosojilo*OdobrenoPosojilo,ZnesekObresti,0), 0)</f>
        <v>0</v>
      </c>
      <c r="H112" s="63">
        <f>IFERROR(IF(NeodplačanoPosojilo*OdobrenoPosojilo,KončnoStanje,0), 0)</f>
        <v>0</v>
      </c>
      <c r="K112" s="49"/>
    </row>
    <row r="113" spans="2:11" ht="20.100000000000001" customHeight="1" x14ac:dyDescent="0.25">
      <c r="B113" s="61" t="str">
        <f>IFERROR(IF(NeodplačanoPosojilo*OdobrenoPosojilo,ŠtevilkaObroka,""), "")</f>
        <v/>
      </c>
      <c r="C113" s="62" t="str">
        <f>IFERROR(IF(NeodplačanoPosojilo*OdobrenoPosojilo,DatumPlačila,ZačetniDatumPosojila), ZačetniDatumPosojila)</f>
        <v xml:space="preserve"> </v>
      </c>
      <c r="D113" s="63" t="str">
        <f>IFERROR(IF(NeodplačanoPosojilo*OdobrenoPosojilo,VrednostPosojila,""), "")</f>
        <v/>
      </c>
      <c r="E113" s="63">
        <f>IFERROR(IF(NeodplačanoPosojilo*OdobrenoPosojilo,MesečniObrok,0), 0)</f>
        <v>0</v>
      </c>
      <c r="F113" s="63">
        <f>IFERROR(IF(NeodplačanoPosojilo*OdobrenoPosojilo,Glavnica,0), 0)</f>
        <v>0</v>
      </c>
      <c r="G113" s="63">
        <f>IFERROR(IF(NeodplačanoPosojilo*OdobrenoPosojilo,ZnesekObresti,0), 0)</f>
        <v>0</v>
      </c>
      <c r="H113" s="63">
        <f>IFERROR(IF(NeodplačanoPosojilo*OdobrenoPosojilo,KončnoStanje,0), 0)</f>
        <v>0</v>
      </c>
      <c r="K113" s="49"/>
    </row>
    <row r="114" spans="2:11" ht="20.100000000000001" customHeight="1" x14ac:dyDescent="0.25">
      <c r="B114" s="61" t="str">
        <f>IFERROR(IF(NeodplačanoPosojilo*OdobrenoPosojilo,ŠtevilkaObroka,""), "")</f>
        <v/>
      </c>
      <c r="C114" s="62" t="str">
        <f>IFERROR(IF(NeodplačanoPosojilo*OdobrenoPosojilo,DatumPlačila,ZačetniDatumPosojila), ZačetniDatumPosojila)</f>
        <v xml:space="preserve"> </v>
      </c>
      <c r="D114" s="63" t="str">
        <f>IFERROR(IF(NeodplačanoPosojilo*OdobrenoPosojilo,VrednostPosojila,""), "")</f>
        <v/>
      </c>
      <c r="E114" s="63">
        <f>IFERROR(IF(NeodplačanoPosojilo*OdobrenoPosojilo,MesečniObrok,0), 0)</f>
        <v>0</v>
      </c>
      <c r="F114" s="63">
        <f>IFERROR(IF(NeodplačanoPosojilo*OdobrenoPosojilo,Glavnica,0), 0)</f>
        <v>0</v>
      </c>
      <c r="G114" s="63">
        <f>IFERROR(IF(NeodplačanoPosojilo*OdobrenoPosojilo,ZnesekObresti,0), 0)</f>
        <v>0</v>
      </c>
      <c r="H114" s="63">
        <f>IFERROR(IF(NeodplačanoPosojilo*OdobrenoPosojilo,KončnoStanje,0), 0)</f>
        <v>0</v>
      </c>
      <c r="K114" s="49"/>
    </row>
    <row r="115" spans="2:11" ht="20.100000000000001" customHeight="1" x14ac:dyDescent="0.25">
      <c r="B115" s="61" t="str">
        <f>IFERROR(IF(NeodplačanoPosojilo*OdobrenoPosojilo,ŠtevilkaObroka,""), "")</f>
        <v/>
      </c>
      <c r="C115" s="62" t="str">
        <f>IFERROR(IF(NeodplačanoPosojilo*OdobrenoPosojilo,DatumPlačila,ZačetniDatumPosojila), ZačetniDatumPosojila)</f>
        <v xml:space="preserve"> </v>
      </c>
      <c r="D115" s="63" t="str">
        <f>IFERROR(IF(NeodplačanoPosojilo*OdobrenoPosojilo,VrednostPosojila,""), "")</f>
        <v/>
      </c>
      <c r="E115" s="63">
        <f>IFERROR(IF(NeodplačanoPosojilo*OdobrenoPosojilo,MesečniObrok,0), 0)</f>
        <v>0</v>
      </c>
      <c r="F115" s="63">
        <f>IFERROR(IF(NeodplačanoPosojilo*OdobrenoPosojilo,Glavnica,0), 0)</f>
        <v>0</v>
      </c>
      <c r="G115" s="63">
        <f>IFERROR(IF(NeodplačanoPosojilo*OdobrenoPosojilo,ZnesekObresti,0), 0)</f>
        <v>0</v>
      </c>
      <c r="H115" s="63">
        <f>IFERROR(IF(NeodplačanoPosojilo*OdobrenoPosojilo,KončnoStanje,0), 0)</f>
        <v>0</v>
      </c>
      <c r="K115" s="49"/>
    </row>
    <row r="116" spans="2:11" ht="20.100000000000001" customHeight="1" x14ac:dyDescent="0.25">
      <c r="B116" s="61" t="str">
        <f>IFERROR(IF(NeodplačanoPosojilo*OdobrenoPosojilo,ŠtevilkaObroka,""), "")</f>
        <v/>
      </c>
      <c r="C116" s="62" t="str">
        <f>IFERROR(IF(NeodplačanoPosojilo*OdobrenoPosojilo,DatumPlačila,ZačetniDatumPosojila), ZačetniDatumPosojila)</f>
        <v xml:space="preserve"> </v>
      </c>
      <c r="D116" s="63" t="str">
        <f>IFERROR(IF(NeodplačanoPosojilo*OdobrenoPosojilo,VrednostPosojila,""), "")</f>
        <v/>
      </c>
      <c r="E116" s="63">
        <f>IFERROR(IF(NeodplačanoPosojilo*OdobrenoPosojilo,MesečniObrok,0), 0)</f>
        <v>0</v>
      </c>
      <c r="F116" s="63">
        <f>IFERROR(IF(NeodplačanoPosojilo*OdobrenoPosojilo,Glavnica,0), 0)</f>
        <v>0</v>
      </c>
      <c r="G116" s="63">
        <f>IFERROR(IF(NeodplačanoPosojilo*OdobrenoPosojilo,ZnesekObresti,0), 0)</f>
        <v>0</v>
      </c>
      <c r="H116" s="63">
        <f>IFERROR(IF(NeodplačanoPosojilo*OdobrenoPosojilo,KončnoStanje,0), 0)</f>
        <v>0</v>
      </c>
      <c r="K116" s="49"/>
    </row>
    <row r="117" spans="2:11" ht="20.100000000000001" customHeight="1" x14ac:dyDescent="0.25">
      <c r="B117" s="61" t="str">
        <f>IFERROR(IF(NeodplačanoPosojilo*OdobrenoPosojilo,ŠtevilkaObroka,""), "")</f>
        <v/>
      </c>
      <c r="C117" s="62" t="str">
        <f>IFERROR(IF(NeodplačanoPosojilo*OdobrenoPosojilo,DatumPlačila,ZačetniDatumPosojila), ZačetniDatumPosojila)</f>
        <v xml:space="preserve"> </v>
      </c>
      <c r="D117" s="63" t="str">
        <f>IFERROR(IF(NeodplačanoPosojilo*OdobrenoPosojilo,VrednostPosojila,""), "")</f>
        <v/>
      </c>
      <c r="E117" s="63">
        <f>IFERROR(IF(NeodplačanoPosojilo*OdobrenoPosojilo,MesečniObrok,0), 0)</f>
        <v>0</v>
      </c>
      <c r="F117" s="63">
        <f>IFERROR(IF(NeodplačanoPosojilo*OdobrenoPosojilo,Glavnica,0), 0)</f>
        <v>0</v>
      </c>
      <c r="G117" s="63">
        <f>IFERROR(IF(NeodplačanoPosojilo*OdobrenoPosojilo,ZnesekObresti,0), 0)</f>
        <v>0</v>
      </c>
      <c r="H117" s="63">
        <f>IFERROR(IF(NeodplačanoPosojilo*OdobrenoPosojilo,KončnoStanje,0), 0)</f>
        <v>0</v>
      </c>
      <c r="K117" s="49"/>
    </row>
    <row r="118" spans="2:11" ht="20.100000000000001" customHeight="1" x14ac:dyDescent="0.25">
      <c r="B118" s="61" t="str">
        <f>IFERROR(IF(NeodplačanoPosojilo*OdobrenoPosojilo,ŠtevilkaObroka,""), "")</f>
        <v/>
      </c>
      <c r="C118" s="62" t="str">
        <f>IFERROR(IF(NeodplačanoPosojilo*OdobrenoPosojilo,DatumPlačila,ZačetniDatumPosojila), ZačetniDatumPosojila)</f>
        <v xml:space="preserve"> </v>
      </c>
      <c r="D118" s="63" t="str">
        <f>IFERROR(IF(NeodplačanoPosojilo*OdobrenoPosojilo,VrednostPosojila,""), "")</f>
        <v/>
      </c>
      <c r="E118" s="63">
        <f>IFERROR(IF(NeodplačanoPosojilo*OdobrenoPosojilo,MesečniObrok,0), 0)</f>
        <v>0</v>
      </c>
      <c r="F118" s="63">
        <f>IFERROR(IF(NeodplačanoPosojilo*OdobrenoPosojilo,Glavnica,0), 0)</f>
        <v>0</v>
      </c>
      <c r="G118" s="63">
        <f>IFERROR(IF(NeodplačanoPosojilo*OdobrenoPosojilo,ZnesekObresti,0), 0)</f>
        <v>0</v>
      </c>
      <c r="H118" s="63">
        <f>IFERROR(IF(NeodplačanoPosojilo*OdobrenoPosojilo,KončnoStanje,0), 0)</f>
        <v>0</v>
      </c>
      <c r="K118" s="49"/>
    </row>
    <row r="119" spans="2:11" ht="20.100000000000001" customHeight="1" x14ac:dyDescent="0.25">
      <c r="B119" s="61" t="str">
        <f>IFERROR(IF(NeodplačanoPosojilo*OdobrenoPosojilo,ŠtevilkaObroka,""), "")</f>
        <v/>
      </c>
      <c r="C119" s="62" t="str">
        <f>IFERROR(IF(NeodplačanoPosojilo*OdobrenoPosojilo,DatumPlačila,ZačetniDatumPosojila), ZačetniDatumPosojila)</f>
        <v xml:space="preserve"> </v>
      </c>
      <c r="D119" s="63" t="str">
        <f>IFERROR(IF(NeodplačanoPosojilo*OdobrenoPosojilo,VrednostPosojila,""), "")</f>
        <v/>
      </c>
      <c r="E119" s="63">
        <f>IFERROR(IF(NeodplačanoPosojilo*OdobrenoPosojilo,MesečniObrok,0), 0)</f>
        <v>0</v>
      </c>
      <c r="F119" s="63">
        <f>IFERROR(IF(NeodplačanoPosojilo*OdobrenoPosojilo,Glavnica,0), 0)</f>
        <v>0</v>
      </c>
      <c r="G119" s="63">
        <f>IFERROR(IF(NeodplačanoPosojilo*OdobrenoPosojilo,ZnesekObresti,0), 0)</f>
        <v>0</v>
      </c>
      <c r="H119" s="63">
        <f>IFERROR(IF(NeodplačanoPosojilo*OdobrenoPosojilo,KončnoStanje,0), 0)</f>
        <v>0</v>
      </c>
      <c r="K119" s="49"/>
    </row>
    <row r="120" spans="2:11" ht="20.100000000000001" customHeight="1" x14ac:dyDescent="0.25">
      <c r="B120" s="61" t="str">
        <f>IFERROR(IF(NeodplačanoPosojilo*OdobrenoPosojilo,ŠtevilkaObroka,""), "")</f>
        <v/>
      </c>
      <c r="C120" s="62" t="str">
        <f>IFERROR(IF(NeodplačanoPosojilo*OdobrenoPosojilo,DatumPlačila,ZačetniDatumPosojila), ZačetniDatumPosojila)</f>
        <v xml:space="preserve"> </v>
      </c>
      <c r="D120" s="63" t="str">
        <f>IFERROR(IF(NeodplačanoPosojilo*OdobrenoPosojilo,VrednostPosojila,""), "")</f>
        <v/>
      </c>
      <c r="E120" s="63">
        <f>IFERROR(IF(NeodplačanoPosojilo*OdobrenoPosojilo,MesečniObrok,0), 0)</f>
        <v>0</v>
      </c>
      <c r="F120" s="63">
        <f>IFERROR(IF(NeodplačanoPosojilo*OdobrenoPosojilo,Glavnica,0), 0)</f>
        <v>0</v>
      </c>
      <c r="G120" s="63">
        <f>IFERROR(IF(NeodplačanoPosojilo*OdobrenoPosojilo,ZnesekObresti,0), 0)</f>
        <v>0</v>
      </c>
      <c r="H120" s="63">
        <f>IFERROR(IF(NeodplačanoPosojilo*OdobrenoPosojilo,KončnoStanje,0), 0)</f>
        <v>0</v>
      </c>
      <c r="K120" s="49"/>
    </row>
    <row r="121" spans="2:11" ht="20.100000000000001" customHeight="1" x14ac:dyDescent="0.25">
      <c r="B121" s="61" t="str">
        <f>IFERROR(IF(NeodplačanoPosojilo*OdobrenoPosojilo,ŠtevilkaObroka,""), "")</f>
        <v/>
      </c>
      <c r="C121" s="62" t="str">
        <f>IFERROR(IF(NeodplačanoPosojilo*OdobrenoPosojilo,DatumPlačila,ZačetniDatumPosojila), ZačetniDatumPosojila)</f>
        <v xml:space="preserve"> </v>
      </c>
      <c r="D121" s="63" t="str">
        <f>IFERROR(IF(NeodplačanoPosojilo*OdobrenoPosojilo,VrednostPosojila,""), "")</f>
        <v/>
      </c>
      <c r="E121" s="63">
        <f>IFERROR(IF(NeodplačanoPosojilo*OdobrenoPosojilo,MesečniObrok,0), 0)</f>
        <v>0</v>
      </c>
      <c r="F121" s="63">
        <f>IFERROR(IF(NeodplačanoPosojilo*OdobrenoPosojilo,Glavnica,0), 0)</f>
        <v>0</v>
      </c>
      <c r="G121" s="63">
        <f>IFERROR(IF(NeodplačanoPosojilo*OdobrenoPosojilo,ZnesekObresti,0), 0)</f>
        <v>0</v>
      </c>
      <c r="H121" s="63">
        <f>IFERROR(IF(NeodplačanoPosojilo*OdobrenoPosojilo,KončnoStanje,0), 0)</f>
        <v>0</v>
      </c>
      <c r="K121" s="49"/>
    </row>
    <row r="122" spans="2:11" ht="20.100000000000001" customHeight="1" x14ac:dyDescent="0.25">
      <c r="B122" s="61" t="str">
        <f>IFERROR(IF(NeodplačanoPosojilo*OdobrenoPosojilo,ŠtevilkaObroka,""), "")</f>
        <v/>
      </c>
      <c r="C122" s="62" t="str">
        <f>IFERROR(IF(NeodplačanoPosojilo*OdobrenoPosojilo,DatumPlačila,ZačetniDatumPosojila), ZačetniDatumPosojila)</f>
        <v xml:space="preserve"> </v>
      </c>
      <c r="D122" s="63" t="str">
        <f>IFERROR(IF(NeodplačanoPosojilo*OdobrenoPosojilo,VrednostPosojila,""), "")</f>
        <v/>
      </c>
      <c r="E122" s="63">
        <f>IFERROR(IF(NeodplačanoPosojilo*OdobrenoPosojilo,MesečniObrok,0), 0)</f>
        <v>0</v>
      </c>
      <c r="F122" s="63">
        <f>IFERROR(IF(NeodplačanoPosojilo*OdobrenoPosojilo,Glavnica,0), 0)</f>
        <v>0</v>
      </c>
      <c r="G122" s="63">
        <f>IFERROR(IF(NeodplačanoPosojilo*OdobrenoPosojilo,ZnesekObresti,0), 0)</f>
        <v>0</v>
      </c>
      <c r="H122" s="63">
        <f>IFERROR(IF(NeodplačanoPosojilo*OdobrenoPosojilo,KončnoStanje,0), 0)</f>
        <v>0</v>
      </c>
      <c r="K122" s="49"/>
    </row>
    <row r="123" spans="2:11" ht="20.100000000000001" customHeight="1" x14ac:dyDescent="0.25">
      <c r="B123" s="61" t="str">
        <f>IFERROR(IF(NeodplačanoPosojilo*OdobrenoPosojilo,ŠtevilkaObroka,""), "")</f>
        <v/>
      </c>
      <c r="C123" s="62" t="str">
        <f>IFERROR(IF(NeodplačanoPosojilo*OdobrenoPosojilo,DatumPlačila,ZačetniDatumPosojila), ZačetniDatumPosojila)</f>
        <v xml:space="preserve"> </v>
      </c>
      <c r="D123" s="63" t="str">
        <f>IFERROR(IF(NeodplačanoPosojilo*OdobrenoPosojilo,VrednostPosojila,""), "")</f>
        <v/>
      </c>
      <c r="E123" s="63">
        <f>IFERROR(IF(NeodplačanoPosojilo*OdobrenoPosojilo,MesečniObrok,0), 0)</f>
        <v>0</v>
      </c>
      <c r="F123" s="63">
        <f>IFERROR(IF(NeodplačanoPosojilo*OdobrenoPosojilo,Glavnica,0), 0)</f>
        <v>0</v>
      </c>
      <c r="G123" s="63">
        <f>IFERROR(IF(NeodplačanoPosojilo*OdobrenoPosojilo,ZnesekObresti,0), 0)</f>
        <v>0</v>
      </c>
      <c r="H123" s="63">
        <f>IFERROR(IF(NeodplačanoPosojilo*OdobrenoPosojilo,KončnoStanje,0), 0)</f>
        <v>0</v>
      </c>
      <c r="K123" s="49"/>
    </row>
    <row r="124" spans="2:11" ht="20.100000000000001" customHeight="1" x14ac:dyDescent="0.25">
      <c r="B124" s="61" t="str">
        <f>IFERROR(IF(NeodplačanoPosojilo*OdobrenoPosojilo,ŠtevilkaObroka,""), "")</f>
        <v/>
      </c>
      <c r="C124" s="62" t="str">
        <f>IFERROR(IF(NeodplačanoPosojilo*OdobrenoPosojilo,DatumPlačila,ZačetniDatumPosojila), ZačetniDatumPosojila)</f>
        <v xml:space="preserve"> </v>
      </c>
      <c r="D124" s="63" t="str">
        <f>IFERROR(IF(NeodplačanoPosojilo*OdobrenoPosojilo,VrednostPosojila,""), "")</f>
        <v/>
      </c>
      <c r="E124" s="63">
        <f>IFERROR(IF(NeodplačanoPosojilo*OdobrenoPosojilo,MesečniObrok,0), 0)</f>
        <v>0</v>
      </c>
      <c r="F124" s="63">
        <f>IFERROR(IF(NeodplačanoPosojilo*OdobrenoPosojilo,Glavnica,0), 0)</f>
        <v>0</v>
      </c>
      <c r="G124" s="63">
        <f>IFERROR(IF(NeodplačanoPosojilo*OdobrenoPosojilo,ZnesekObresti,0), 0)</f>
        <v>0</v>
      </c>
      <c r="H124" s="63">
        <f>IFERROR(IF(NeodplačanoPosojilo*OdobrenoPosojilo,KončnoStanje,0), 0)</f>
        <v>0</v>
      </c>
      <c r="K124" s="49"/>
    </row>
    <row r="125" spans="2:11" ht="20.100000000000001" customHeight="1" x14ac:dyDescent="0.25">
      <c r="B125" s="61" t="str">
        <f>IFERROR(IF(NeodplačanoPosojilo*OdobrenoPosojilo,ŠtevilkaObroka,""), "")</f>
        <v/>
      </c>
      <c r="C125" s="62" t="str">
        <f>IFERROR(IF(NeodplačanoPosojilo*OdobrenoPosojilo,DatumPlačila,ZačetniDatumPosojila), ZačetniDatumPosojila)</f>
        <v xml:space="preserve"> </v>
      </c>
      <c r="D125" s="63" t="str">
        <f>IFERROR(IF(NeodplačanoPosojilo*OdobrenoPosojilo,VrednostPosojila,""), "")</f>
        <v/>
      </c>
      <c r="E125" s="63">
        <f>IFERROR(IF(NeodplačanoPosojilo*OdobrenoPosojilo,MesečniObrok,0), 0)</f>
        <v>0</v>
      </c>
      <c r="F125" s="63">
        <f>IFERROR(IF(NeodplačanoPosojilo*OdobrenoPosojilo,Glavnica,0), 0)</f>
        <v>0</v>
      </c>
      <c r="G125" s="63">
        <f>IFERROR(IF(NeodplačanoPosojilo*OdobrenoPosojilo,ZnesekObresti,0), 0)</f>
        <v>0</v>
      </c>
      <c r="H125" s="63">
        <f>IFERROR(IF(NeodplačanoPosojilo*OdobrenoPosojilo,KončnoStanje,0), 0)</f>
        <v>0</v>
      </c>
      <c r="K125" s="49"/>
    </row>
    <row r="126" spans="2:11" ht="20.100000000000001" customHeight="1" x14ac:dyDescent="0.25">
      <c r="B126" s="61" t="str">
        <f>IFERROR(IF(NeodplačanoPosojilo*OdobrenoPosojilo,ŠtevilkaObroka,""), "")</f>
        <v/>
      </c>
      <c r="C126" s="62" t="str">
        <f>IFERROR(IF(NeodplačanoPosojilo*OdobrenoPosojilo,DatumPlačila,ZačetniDatumPosojila), ZačetniDatumPosojila)</f>
        <v xml:space="preserve"> </v>
      </c>
      <c r="D126" s="63" t="str">
        <f>IFERROR(IF(NeodplačanoPosojilo*OdobrenoPosojilo,VrednostPosojila,""), "")</f>
        <v/>
      </c>
      <c r="E126" s="63">
        <f>IFERROR(IF(NeodplačanoPosojilo*OdobrenoPosojilo,MesečniObrok,0), 0)</f>
        <v>0</v>
      </c>
      <c r="F126" s="63">
        <f>IFERROR(IF(NeodplačanoPosojilo*OdobrenoPosojilo,Glavnica,0), 0)</f>
        <v>0</v>
      </c>
      <c r="G126" s="63">
        <f>IFERROR(IF(NeodplačanoPosojilo*OdobrenoPosojilo,ZnesekObresti,0), 0)</f>
        <v>0</v>
      </c>
      <c r="H126" s="63">
        <f>IFERROR(IF(NeodplačanoPosojilo*OdobrenoPosojilo,KončnoStanje,0), 0)</f>
        <v>0</v>
      </c>
      <c r="K126" s="49"/>
    </row>
    <row r="127" spans="2:11" ht="20.100000000000001" customHeight="1" x14ac:dyDescent="0.25">
      <c r="B127" s="61" t="str">
        <f>IFERROR(IF(NeodplačanoPosojilo*OdobrenoPosojilo,ŠtevilkaObroka,""), "")</f>
        <v/>
      </c>
      <c r="C127" s="62" t="str">
        <f>IFERROR(IF(NeodplačanoPosojilo*OdobrenoPosojilo,DatumPlačila,ZačetniDatumPosojila), ZačetniDatumPosojila)</f>
        <v xml:space="preserve"> </v>
      </c>
      <c r="D127" s="63" t="str">
        <f>IFERROR(IF(NeodplačanoPosojilo*OdobrenoPosojilo,VrednostPosojila,""), "")</f>
        <v/>
      </c>
      <c r="E127" s="63">
        <f>IFERROR(IF(NeodplačanoPosojilo*OdobrenoPosojilo,MesečniObrok,0), 0)</f>
        <v>0</v>
      </c>
      <c r="F127" s="63">
        <f>IFERROR(IF(NeodplačanoPosojilo*OdobrenoPosojilo,Glavnica,0), 0)</f>
        <v>0</v>
      </c>
      <c r="G127" s="63">
        <f>IFERROR(IF(NeodplačanoPosojilo*OdobrenoPosojilo,ZnesekObresti,0), 0)</f>
        <v>0</v>
      </c>
      <c r="H127" s="63">
        <f>IFERROR(IF(NeodplačanoPosojilo*OdobrenoPosojilo,KončnoStanje,0), 0)</f>
        <v>0</v>
      </c>
      <c r="K127" s="49"/>
    </row>
    <row r="128" spans="2:11" ht="20.100000000000001" customHeight="1" x14ac:dyDescent="0.25">
      <c r="B128" s="61" t="str">
        <f>IFERROR(IF(NeodplačanoPosojilo*OdobrenoPosojilo,ŠtevilkaObroka,""), "")</f>
        <v/>
      </c>
      <c r="C128" s="62" t="str">
        <f>IFERROR(IF(NeodplačanoPosojilo*OdobrenoPosojilo,DatumPlačila,ZačetniDatumPosojila), ZačetniDatumPosojila)</f>
        <v xml:space="preserve"> </v>
      </c>
      <c r="D128" s="63" t="str">
        <f>IFERROR(IF(NeodplačanoPosojilo*OdobrenoPosojilo,VrednostPosojila,""), "")</f>
        <v/>
      </c>
      <c r="E128" s="63">
        <f>IFERROR(IF(NeodplačanoPosojilo*OdobrenoPosojilo,MesečniObrok,0), 0)</f>
        <v>0</v>
      </c>
      <c r="F128" s="63">
        <f>IFERROR(IF(NeodplačanoPosojilo*OdobrenoPosojilo,Glavnica,0), 0)</f>
        <v>0</v>
      </c>
      <c r="G128" s="63">
        <f>IFERROR(IF(NeodplačanoPosojilo*OdobrenoPosojilo,ZnesekObresti,0), 0)</f>
        <v>0</v>
      </c>
      <c r="H128" s="63">
        <f>IFERROR(IF(NeodplačanoPosojilo*OdobrenoPosojilo,KončnoStanje,0), 0)</f>
        <v>0</v>
      </c>
      <c r="K128" s="49"/>
    </row>
    <row r="129" spans="2:11" ht="20.100000000000001" customHeight="1" x14ac:dyDescent="0.25">
      <c r="B129" s="61" t="str">
        <f>IFERROR(IF(NeodplačanoPosojilo*OdobrenoPosojilo,ŠtevilkaObroka,""), "")</f>
        <v/>
      </c>
      <c r="C129" s="62" t="str">
        <f>IFERROR(IF(NeodplačanoPosojilo*OdobrenoPosojilo,DatumPlačila,ZačetniDatumPosojila), ZačetniDatumPosojila)</f>
        <v xml:space="preserve"> </v>
      </c>
      <c r="D129" s="63" t="str">
        <f>IFERROR(IF(NeodplačanoPosojilo*OdobrenoPosojilo,VrednostPosojila,""), "")</f>
        <v/>
      </c>
      <c r="E129" s="63">
        <f>IFERROR(IF(NeodplačanoPosojilo*OdobrenoPosojilo,MesečniObrok,0), 0)</f>
        <v>0</v>
      </c>
      <c r="F129" s="63">
        <f>IFERROR(IF(NeodplačanoPosojilo*OdobrenoPosojilo,Glavnica,0), 0)</f>
        <v>0</v>
      </c>
      <c r="G129" s="63">
        <f>IFERROR(IF(NeodplačanoPosojilo*OdobrenoPosojilo,ZnesekObresti,0), 0)</f>
        <v>0</v>
      </c>
      <c r="H129" s="63">
        <f>IFERROR(IF(NeodplačanoPosojilo*OdobrenoPosojilo,KončnoStanje,0), 0)</f>
        <v>0</v>
      </c>
      <c r="K129" s="49"/>
    </row>
    <row r="130" spans="2:11" ht="20.100000000000001" customHeight="1" x14ac:dyDescent="0.25">
      <c r="B130" s="61" t="str">
        <f>IFERROR(IF(NeodplačanoPosojilo*OdobrenoPosojilo,ŠtevilkaObroka,""), "")</f>
        <v/>
      </c>
      <c r="C130" s="62" t="str">
        <f>IFERROR(IF(NeodplačanoPosojilo*OdobrenoPosojilo,DatumPlačila,ZačetniDatumPosojila), ZačetniDatumPosojila)</f>
        <v xml:space="preserve"> </v>
      </c>
      <c r="D130" s="63" t="str">
        <f>IFERROR(IF(NeodplačanoPosojilo*OdobrenoPosojilo,VrednostPosojila,""), "")</f>
        <v/>
      </c>
      <c r="E130" s="63">
        <f>IFERROR(IF(NeodplačanoPosojilo*OdobrenoPosojilo,MesečniObrok,0), 0)</f>
        <v>0</v>
      </c>
      <c r="F130" s="63">
        <f>IFERROR(IF(NeodplačanoPosojilo*OdobrenoPosojilo,Glavnica,0), 0)</f>
        <v>0</v>
      </c>
      <c r="G130" s="63">
        <f>IFERROR(IF(NeodplačanoPosojilo*OdobrenoPosojilo,ZnesekObresti,0), 0)</f>
        <v>0</v>
      </c>
      <c r="H130" s="63">
        <f>IFERROR(IF(NeodplačanoPosojilo*OdobrenoPosojilo,KončnoStanje,0), 0)</f>
        <v>0</v>
      </c>
      <c r="K130" s="49"/>
    </row>
    <row r="131" spans="2:11" ht="20.100000000000001" customHeight="1" x14ac:dyDescent="0.25">
      <c r="B131" s="61" t="str">
        <f>IFERROR(IF(NeodplačanoPosojilo*OdobrenoPosojilo,ŠtevilkaObroka,""), "")</f>
        <v/>
      </c>
      <c r="C131" s="62" t="str">
        <f>IFERROR(IF(NeodplačanoPosojilo*OdobrenoPosojilo,DatumPlačila,ZačetniDatumPosojila), ZačetniDatumPosojila)</f>
        <v xml:space="preserve"> </v>
      </c>
      <c r="D131" s="63" t="str">
        <f>IFERROR(IF(NeodplačanoPosojilo*OdobrenoPosojilo,VrednostPosojila,""), "")</f>
        <v/>
      </c>
      <c r="E131" s="63">
        <f>IFERROR(IF(NeodplačanoPosojilo*OdobrenoPosojilo,MesečniObrok,0), 0)</f>
        <v>0</v>
      </c>
      <c r="F131" s="63">
        <f>IFERROR(IF(NeodplačanoPosojilo*OdobrenoPosojilo,Glavnica,0), 0)</f>
        <v>0</v>
      </c>
      <c r="G131" s="63">
        <f>IFERROR(IF(NeodplačanoPosojilo*OdobrenoPosojilo,ZnesekObresti,0), 0)</f>
        <v>0</v>
      </c>
      <c r="H131" s="63">
        <f>IFERROR(IF(NeodplačanoPosojilo*OdobrenoPosojilo,KončnoStanje,0), 0)</f>
        <v>0</v>
      </c>
      <c r="K131" s="49"/>
    </row>
    <row r="132" spans="2:11" ht="20.100000000000001" customHeight="1" x14ac:dyDescent="0.25">
      <c r="B132" s="61" t="str">
        <f>IFERROR(IF(NeodplačanoPosojilo*OdobrenoPosojilo,ŠtevilkaObroka,""), "")</f>
        <v/>
      </c>
      <c r="C132" s="62" t="str">
        <f>IFERROR(IF(NeodplačanoPosojilo*OdobrenoPosojilo,DatumPlačila,ZačetniDatumPosojila), ZačetniDatumPosojila)</f>
        <v xml:space="preserve"> </v>
      </c>
      <c r="D132" s="63" t="str">
        <f>IFERROR(IF(NeodplačanoPosojilo*OdobrenoPosojilo,VrednostPosojila,""), "")</f>
        <v/>
      </c>
      <c r="E132" s="63">
        <f>IFERROR(IF(NeodplačanoPosojilo*OdobrenoPosojilo,MesečniObrok,0), 0)</f>
        <v>0</v>
      </c>
      <c r="F132" s="63">
        <f>IFERROR(IF(NeodplačanoPosojilo*OdobrenoPosojilo,Glavnica,0), 0)</f>
        <v>0</v>
      </c>
      <c r="G132" s="63">
        <f>IFERROR(IF(NeodplačanoPosojilo*OdobrenoPosojilo,ZnesekObresti,0), 0)</f>
        <v>0</v>
      </c>
      <c r="H132" s="63">
        <f>IFERROR(IF(NeodplačanoPosojilo*OdobrenoPosojilo,KončnoStanje,0), 0)</f>
        <v>0</v>
      </c>
      <c r="K132" s="49"/>
    </row>
    <row r="133" spans="2:11" ht="20.100000000000001" customHeight="1" x14ac:dyDescent="0.25">
      <c r="B133" s="61" t="str">
        <f>IFERROR(IF(NeodplačanoPosojilo*OdobrenoPosojilo,ŠtevilkaObroka,""), "")</f>
        <v/>
      </c>
      <c r="C133" s="62" t="str">
        <f>IFERROR(IF(NeodplačanoPosojilo*OdobrenoPosojilo,DatumPlačila,ZačetniDatumPosojila), ZačetniDatumPosojila)</f>
        <v xml:space="preserve"> </v>
      </c>
      <c r="D133" s="63" t="str">
        <f>IFERROR(IF(NeodplačanoPosojilo*OdobrenoPosojilo,VrednostPosojila,""), "")</f>
        <v/>
      </c>
      <c r="E133" s="63">
        <f>IFERROR(IF(NeodplačanoPosojilo*OdobrenoPosojilo,MesečniObrok,0), 0)</f>
        <v>0</v>
      </c>
      <c r="F133" s="63">
        <f>IFERROR(IF(NeodplačanoPosojilo*OdobrenoPosojilo,Glavnica,0), 0)</f>
        <v>0</v>
      </c>
      <c r="G133" s="63">
        <f>IFERROR(IF(NeodplačanoPosojilo*OdobrenoPosojilo,ZnesekObresti,0), 0)</f>
        <v>0</v>
      </c>
      <c r="H133" s="63">
        <f>IFERROR(IF(NeodplačanoPosojilo*OdobrenoPosojilo,KončnoStanje,0), 0)</f>
        <v>0</v>
      </c>
      <c r="K133" s="49"/>
    </row>
    <row r="134" spans="2:11" ht="20.100000000000001" customHeight="1" x14ac:dyDescent="0.25">
      <c r="B134" s="61" t="str">
        <f>IFERROR(IF(NeodplačanoPosojilo*OdobrenoPosojilo,ŠtevilkaObroka,""), "")</f>
        <v/>
      </c>
      <c r="C134" s="62" t="str">
        <f>IFERROR(IF(NeodplačanoPosojilo*OdobrenoPosojilo,DatumPlačila,ZačetniDatumPosojila), ZačetniDatumPosojila)</f>
        <v xml:space="preserve"> </v>
      </c>
      <c r="D134" s="63" t="str">
        <f>IFERROR(IF(NeodplačanoPosojilo*OdobrenoPosojilo,VrednostPosojila,""), "")</f>
        <v/>
      </c>
      <c r="E134" s="63">
        <f>IFERROR(IF(NeodplačanoPosojilo*OdobrenoPosojilo,MesečniObrok,0), 0)</f>
        <v>0</v>
      </c>
      <c r="F134" s="63">
        <f>IFERROR(IF(NeodplačanoPosojilo*OdobrenoPosojilo,Glavnica,0), 0)</f>
        <v>0</v>
      </c>
      <c r="G134" s="63">
        <f>IFERROR(IF(NeodplačanoPosojilo*OdobrenoPosojilo,ZnesekObresti,0), 0)</f>
        <v>0</v>
      </c>
      <c r="H134" s="63">
        <f>IFERROR(IF(NeodplačanoPosojilo*OdobrenoPosojilo,KončnoStanje,0), 0)</f>
        <v>0</v>
      </c>
      <c r="K134" s="49"/>
    </row>
    <row r="135" spans="2:11" ht="20.100000000000001" customHeight="1" x14ac:dyDescent="0.25">
      <c r="B135" s="61" t="str">
        <f>IFERROR(IF(NeodplačanoPosojilo*OdobrenoPosojilo,ŠtevilkaObroka,""), "")</f>
        <v/>
      </c>
      <c r="C135" s="62" t="str">
        <f>IFERROR(IF(NeodplačanoPosojilo*OdobrenoPosojilo,DatumPlačila,ZačetniDatumPosojila), ZačetniDatumPosojila)</f>
        <v xml:space="preserve"> </v>
      </c>
      <c r="D135" s="63" t="str">
        <f>IFERROR(IF(NeodplačanoPosojilo*OdobrenoPosojilo,VrednostPosojila,""), "")</f>
        <v/>
      </c>
      <c r="E135" s="63">
        <f>IFERROR(IF(NeodplačanoPosojilo*OdobrenoPosojilo,MesečniObrok,0), 0)</f>
        <v>0</v>
      </c>
      <c r="F135" s="63">
        <f>IFERROR(IF(NeodplačanoPosojilo*OdobrenoPosojilo,Glavnica,0), 0)</f>
        <v>0</v>
      </c>
      <c r="G135" s="63">
        <f>IFERROR(IF(NeodplačanoPosojilo*OdobrenoPosojilo,ZnesekObresti,0), 0)</f>
        <v>0</v>
      </c>
      <c r="H135" s="63">
        <f>IFERROR(IF(NeodplačanoPosojilo*OdobrenoPosojilo,KončnoStanje,0), 0)</f>
        <v>0</v>
      </c>
      <c r="K135" s="49"/>
    </row>
    <row r="136" spans="2:11" ht="20.100000000000001" customHeight="1" x14ac:dyDescent="0.25">
      <c r="B136" s="61" t="str">
        <f>IFERROR(IF(NeodplačanoPosojilo*OdobrenoPosojilo,ŠtevilkaObroka,""), "")</f>
        <v/>
      </c>
      <c r="C136" s="62" t="str">
        <f>IFERROR(IF(NeodplačanoPosojilo*OdobrenoPosojilo,DatumPlačila,ZačetniDatumPosojila), ZačetniDatumPosojila)</f>
        <v xml:space="preserve"> </v>
      </c>
      <c r="D136" s="63" t="str">
        <f>IFERROR(IF(NeodplačanoPosojilo*OdobrenoPosojilo,VrednostPosojila,""), "")</f>
        <v/>
      </c>
      <c r="E136" s="63">
        <f>IFERROR(IF(NeodplačanoPosojilo*OdobrenoPosojilo,MesečniObrok,0), 0)</f>
        <v>0</v>
      </c>
      <c r="F136" s="63">
        <f>IFERROR(IF(NeodplačanoPosojilo*OdobrenoPosojilo,Glavnica,0), 0)</f>
        <v>0</v>
      </c>
      <c r="G136" s="63">
        <f>IFERROR(IF(NeodplačanoPosojilo*OdobrenoPosojilo,ZnesekObresti,0), 0)</f>
        <v>0</v>
      </c>
      <c r="H136" s="63">
        <f>IFERROR(IF(NeodplačanoPosojilo*OdobrenoPosojilo,KončnoStanje,0), 0)</f>
        <v>0</v>
      </c>
      <c r="K136" s="49"/>
    </row>
    <row r="137" spans="2:11" ht="20.100000000000001" customHeight="1" x14ac:dyDescent="0.25">
      <c r="B137" s="61" t="str">
        <f>IFERROR(IF(NeodplačanoPosojilo*OdobrenoPosojilo,ŠtevilkaObroka,""), "")</f>
        <v/>
      </c>
      <c r="C137" s="62" t="str">
        <f>IFERROR(IF(NeodplačanoPosojilo*OdobrenoPosojilo,DatumPlačila,ZačetniDatumPosojila), ZačetniDatumPosojila)</f>
        <v xml:space="preserve"> </v>
      </c>
      <c r="D137" s="63" t="str">
        <f>IFERROR(IF(NeodplačanoPosojilo*OdobrenoPosojilo,VrednostPosojila,""), "")</f>
        <v/>
      </c>
      <c r="E137" s="63">
        <f>IFERROR(IF(NeodplačanoPosojilo*OdobrenoPosojilo,MesečniObrok,0), 0)</f>
        <v>0</v>
      </c>
      <c r="F137" s="63">
        <f>IFERROR(IF(NeodplačanoPosojilo*OdobrenoPosojilo,Glavnica,0), 0)</f>
        <v>0</v>
      </c>
      <c r="G137" s="63">
        <f>IFERROR(IF(NeodplačanoPosojilo*OdobrenoPosojilo,ZnesekObresti,0), 0)</f>
        <v>0</v>
      </c>
      <c r="H137" s="63">
        <f>IFERROR(IF(NeodplačanoPosojilo*OdobrenoPosojilo,KončnoStanje,0), 0)</f>
        <v>0</v>
      </c>
      <c r="K137" s="49"/>
    </row>
    <row r="138" spans="2:11" ht="20.100000000000001" customHeight="1" x14ac:dyDescent="0.25">
      <c r="B138" s="61" t="str">
        <f>IFERROR(IF(NeodplačanoPosojilo*OdobrenoPosojilo,ŠtevilkaObroka,""), "")</f>
        <v/>
      </c>
      <c r="C138" s="62" t="str">
        <f>IFERROR(IF(NeodplačanoPosojilo*OdobrenoPosojilo,DatumPlačila,ZačetniDatumPosojila), ZačetniDatumPosojila)</f>
        <v xml:space="preserve"> </v>
      </c>
      <c r="D138" s="63" t="str">
        <f>IFERROR(IF(NeodplačanoPosojilo*OdobrenoPosojilo,VrednostPosojila,""), "")</f>
        <v/>
      </c>
      <c r="E138" s="63">
        <f>IFERROR(IF(NeodplačanoPosojilo*OdobrenoPosojilo,MesečniObrok,0), 0)</f>
        <v>0</v>
      </c>
      <c r="F138" s="63">
        <f>IFERROR(IF(NeodplačanoPosojilo*OdobrenoPosojilo,Glavnica,0), 0)</f>
        <v>0</v>
      </c>
      <c r="G138" s="63">
        <f>IFERROR(IF(NeodplačanoPosojilo*OdobrenoPosojilo,ZnesekObresti,0), 0)</f>
        <v>0</v>
      </c>
      <c r="H138" s="63">
        <f>IFERROR(IF(NeodplačanoPosojilo*OdobrenoPosojilo,KončnoStanje,0), 0)</f>
        <v>0</v>
      </c>
      <c r="K138" s="49"/>
    </row>
    <row r="139" spans="2:11" ht="20.100000000000001" customHeight="1" x14ac:dyDescent="0.25">
      <c r="B139" s="61" t="str">
        <f>IFERROR(IF(NeodplačanoPosojilo*OdobrenoPosojilo,ŠtevilkaObroka,""), "")</f>
        <v/>
      </c>
      <c r="C139" s="62" t="str">
        <f>IFERROR(IF(NeodplačanoPosojilo*OdobrenoPosojilo,DatumPlačila,ZačetniDatumPosojila), ZačetniDatumPosojila)</f>
        <v xml:space="preserve"> </v>
      </c>
      <c r="D139" s="63" t="str">
        <f>IFERROR(IF(NeodplačanoPosojilo*OdobrenoPosojilo,VrednostPosojila,""), "")</f>
        <v/>
      </c>
      <c r="E139" s="63">
        <f>IFERROR(IF(NeodplačanoPosojilo*OdobrenoPosojilo,MesečniObrok,0), 0)</f>
        <v>0</v>
      </c>
      <c r="F139" s="63">
        <f>IFERROR(IF(NeodplačanoPosojilo*OdobrenoPosojilo,Glavnica,0), 0)</f>
        <v>0</v>
      </c>
      <c r="G139" s="63">
        <f>IFERROR(IF(NeodplačanoPosojilo*OdobrenoPosojilo,ZnesekObresti,0), 0)</f>
        <v>0</v>
      </c>
      <c r="H139" s="63">
        <f>IFERROR(IF(NeodplačanoPosojilo*OdobrenoPosojilo,KončnoStanje,0), 0)</f>
        <v>0</v>
      </c>
      <c r="K139" s="49"/>
    </row>
    <row r="140" spans="2:11" ht="20.100000000000001" customHeight="1" x14ac:dyDescent="0.25">
      <c r="B140" s="61" t="str">
        <f>IFERROR(IF(NeodplačanoPosojilo*OdobrenoPosojilo,ŠtevilkaObroka,""), "")</f>
        <v/>
      </c>
      <c r="C140" s="62" t="str">
        <f>IFERROR(IF(NeodplačanoPosojilo*OdobrenoPosojilo,DatumPlačila,ZačetniDatumPosojila), ZačetniDatumPosojila)</f>
        <v xml:space="preserve"> </v>
      </c>
      <c r="D140" s="63" t="str">
        <f>IFERROR(IF(NeodplačanoPosojilo*OdobrenoPosojilo,VrednostPosojila,""), "")</f>
        <v/>
      </c>
      <c r="E140" s="63">
        <f>IFERROR(IF(NeodplačanoPosojilo*OdobrenoPosojilo,MesečniObrok,0), 0)</f>
        <v>0</v>
      </c>
      <c r="F140" s="63">
        <f>IFERROR(IF(NeodplačanoPosojilo*OdobrenoPosojilo,Glavnica,0), 0)</f>
        <v>0</v>
      </c>
      <c r="G140" s="63">
        <f>IFERROR(IF(NeodplačanoPosojilo*OdobrenoPosojilo,ZnesekObresti,0), 0)</f>
        <v>0</v>
      </c>
      <c r="H140" s="63">
        <f>IFERROR(IF(NeodplačanoPosojilo*OdobrenoPosojilo,KončnoStanje,0), 0)</f>
        <v>0</v>
      </c>
      <c r="K140" s="49"/>
    </row>
    <row r="141" spans="2:11" ht="20.100000000000001" customHeight="1" x14ac:dyDescent="0.25">
      <c r="B141" s="61" t="str">
        <f>IFERROR(IF(NeodplačanoPosojilo*OdobrenoPosojilo,ŠtevilkaObroka,""), "")</f>
        <v/>
      </c>
      <c r="C141" s="62" t="str">
        <f>IFERROR(IF(NeodplačanoPosojilo*OdobrenoPosojilo,DatumPlačila,ZačetniDatumPosojila), ZačetniDatumPosojila)</f>
        <v xml:space="preserve"> </v>
      </c>
      <c r="D141" s="63" t="str">
        <f>IFERROR(IF(NeodplačanoPosojilo*OdobrenoPosojilo,VrednostPosojila,""), "")</f>
        <v/>
      </c>
      <c r="E141" s="63">
        <f>IFERROR(IF(NeodplačanoPosojilo*OdobrenoPosojilo,MesečniObrok,0), 0)</f>
        <v>0</v>
      </c>
      <c r="F141" s="63">
        <f>IFERROR(IF(NeodplačanoPosojilo*OdobrenoPosojilo,Glavnica,0), 0)</f>
        <v>0</v>
      </c>
      <c r="G141" s="63">
        <f>IFERROR(IF(NeodplačanoPosojilo*OdobrenoPosojilo,ZnesekObresti,0), 0)</f>
        <v>0</v>
      </c>
      <c r="H141" s="63">
        <f>IFERROR(IF(NeodplačanoPosojilo*OdobrenoPosojilo,KončnoStanje,0), 0)</f>
        <v>0</v>
      </c>
      <c r="K141" s="49"/>
    </row>
    <row r="142" spans="2:11" ht="20.100000000000001" customHeight="1" x14ac:dyDescent="0.25">
      <c r="B142" s="61" t="str">
        <f>IFERROR(IF(NeodplačanoPosojilo*OdobrenoPosojilo,ŠtevilkaObroka,""), "")</f>
        <v/>
      </c>
      <c r="C142" s="62" t="str">
        <f>IFERROR(IF(NeodplačanoPosojilo*OdobrenoPosojilo,DatumPlačila,ZačetniDatumPosojila), ZačetniDatumPosojila)</f>
        <v xml:space="preserve"> </v>
      </c>
      <c r="D142" s="63" t="str">
        <f>IFERROR(IF(NeodplačanoPosojilo*OdobrenoPosojilo,VrednostPosojila,""), "")</f>
        <v/>
      </c>
      <c r="E142" s="63">
        <f>IFERROR(IF(NeodplačanoPosojilo*OdobrenoPosojilo,MesečniObrok,0), 0)</f>
        <v>0</v>
      </c>
      <c r="F142" s="63">
        <f>IFERROR(IF(NeodplačanoPosojilo*OdobrenoPosojilo,Glavnica,0), 0)</f>
        <v>0</v>
      </c>
      <c r="G142" s="63">
        <f>IFERROR(IF(NeodplačanoPosojilo*OdobrenoPosojilo,ZnesekObresti,0), 0)</f>
        <v>0</v>
      </c>
      <c r="H142" s="63">
        <f>IFERROR(IF(NeodplačanoPosojilo*OdobrenoPosojilo,KončnoStanje,0), 0)</f>
        <v>0</v>
      </c>
      <c r="K142" s="49"/>
    </row>
    <row r="143" spans="2:11" ht="20.100000000000001" customHeight="1" x14ac:dyDescent="0.25">
      <c r="B143" s="61" t="str">
        <f>IFERROR(IF(NeodplačanoPosojilo*OdobrenoPosojilo,ŠtevilkaObroka,""), "")</f>
        <v/>
      </c>
      <c r="C143" s="62" t="str">
        <f>IFERROR(IF(NeodplačanoPosojilo*OdobrenoPosojilo,DatumPlačila,ZačetniDatumPosojila), ZačetniDatumPosojila)</f>
        <v xml:space="preserve"> </v>
      </c>
      <c r="D143" s="63" t="str">
        <f>IFERROR(IF(NeodplačanoPosojilo*OdobrenoPosojilo,VrednostPosojila,""), "")</f>
        <v/>
      </c>
      <c r="E143" s="63">
        <f>IFERROR(IF(NeodplačanoPosojilo*OdobrenoPosojilo,MesečniObrok,0), 0)</f>
        <v>0</v>
      </c>
      <c r="F143" s="63">
        <f>IFERROR(IF(NeodplačanoPosojilo*OdobrenoPosojilo,Glavnica,0), 0)</f>
        <v>0</v>
      </c>
      <c r="G143" s="63">
        <f>IFERROR(IF(NeodplačanoPosojilo*OdobrenoPosojilo,ZnesekObresti,0), 0)</f>
        <v>0</v>
      </c>
      <c r="H143" s="63">
        <f>IFERROR(IF(NeodplačanoPosojilo*OdobrenoPosojilo,KončnoStanje,0), 0)</f>
        <v>0</v>
      </c>
      <c r="K143" s="49"/>
    </row>
    <row r="144" spans="2:11" ht="20.100000000000001" customHeight="1" x14ac:dyDescent="0.25">
      <c r="B144" s="61" t="str">
        <f>IFERROR(IF(NeodplačanoPosojilo*OdobrenoPosojilo,ŠtevilkaObroka,""), "")</f>
        <v/>
      </c>
      <c r="C144" s="62" t="str">
        <f>IFERROR(IF(NeodplačanoPosojilo*OdobrenoPosojilo,DatumPlačila,ZačetniDatumPosojila), ZačetniDatumPosojila)</f>
        <v xml:space="preserve"> </v>
      </c>
      <c r="D144" s="63" t="str">
        <f>IFERROR(IF(NeodplačanoPosojilo*OdobrenoPosojilo,VrednostPosojila,""), "")</f>
        <v/>
      </c>
      <c r="E144" s="63">
        <f>IFERROR(IF(NeodplačanoPosojilo*OdobrenoPosojilo,MesečniObrok,0), 0)</f>
        <v>0</v>
      </c>
      <c r="F144" s="63">
        <f>IFERROR(IF(NeodplačanoPosojilo*OdobrenoPosojilo,Glavnica,0), 0)</f>
        <v>0</v>
      </c>
      <c r="G144" s="63">
        <f>IFERROR(IF(NeodplačanoPosojilo*OdobrenoPosojilo,ZnesekObresti,0), 0)</f>
        <v>0</v>
      </c>
      <c r="H144" s="63">
        <f>IFERROR(IF(NeodplačanoPosojilo*OdobrenoPosojilo,KončnoStanje,0), 0)</f>
        <v>0</v>
      </c>
      <c r="K144" s="49"/>
    </row>
    <row r="145" spans="2:11" ht="20.100000000000001" customHeight="1" x14ac:dyDescent="0.25">
      <c r="B145" s="61" t="str">
        <f>IFERROR(IF(NeodplačanoPosojilo*OdobrenoPosojilo,ŠtevilkaObroka,""), "")</f>
        <v/>
      </c>
      <c r="C145" s="62" t="str">
        <f>IFERROR(IF(NeodplačanoPosojilo*OdobrenoPosojilo,DatumPlačila,ZačetniDatumPosojila), ZačetniDatumPosojila)</f>
        <v xml:space="preserve"> </v>
      </c>
      <c r="D145" s="63" t="str">
        <f>IFERROR(IF(NeodplačanoPosojilo*OdobrenoPosojilo,VrednostPosojila,""), "")</f>
        <v/>
      </c>
      <c r="E145" s="63">
        <f>IFERROR(IF(NeodplačanoPosojilo*OdobrenoPosojilo,MesečniObrok,0), 0)</f>
        <v>0</v>
      </c>
      <c r="F145" s="63">
        <f>IFERROR(IF(NeodplačanoPosojilo*OdobrenoPosojilo,Glavnica,0), 0)</f>
        <v>0</v>
      </c>
      <c r="G145" s="63">
        <f>IFERROR(IF(NeodplačanoPosojilo*OdobrenoPosojilo,ZnesekObresti,0), 0)</f>
        <v>0</v>
      </c>
      <c r="H145" s="63">
        <f>IFERROR(IF(NeodplačanoPosojilo*OdobrenoPosojilo,KončnoStanje,0), 0)</f>
        <v>0</v>
      </c>
      <c r="K145" s="49"/>
    </row>
    <row r="146" spans="2:11" ht="20.100000000000001" customHeight="1" x14ac:dyDescent="0.25">
      <c r="B146" s="61" t="str">
        <f>IFERROR(IF(NeodplačanoPosojilo*OdobrenoPosojilo,ŠtevilkaObroka,""), "")</f>
        <v/>
      </c>
      <c r="C146" s="62" t="str">
        <f>IFERROR(IF(NeodplačanoPosojilo*OdobrenoPosojilo,DatumPlačila,ZačetniDatumPosojila), ZačetniDatumPosojila)</f>
        <v xml:space="preserve"> </v>
      </c>
      <c r="D146" s="63" t="str">
        <f>IFERROR(IF(NeodplačanoPosojilo*OdobrenoPosojilo,VrednostPosojila,""), "")</f>
        <v/>
      </c>
      <c r="E146" s="63">
        <f>IFERROR(IF(NeodplačanoPosojilo*OdobrenoPosojilo,MesečniObrok,0), 0)</f>
        <v>0</v>
      </c>
      <c r="F146" s="63">
        <f>IFERROR(IF(NeodplačanoPosojilo*OdobrenoPosojilo,Glavnica,0), 0)</f>
        <v>0</v>
      </c>
      <c r="G146" s="63">
        <f>IFERROR(IF(NeodplačanoPosojilo*OdobrenoPosojilo,ZnesekObresti,0), 0)</f>
        <v>0</v>
      </c>
      <c r="H146" s="63">
        <f>IFERROR(IF(NeodplačanoPosojilo*OdobrenoPosojilo,KončnoStanje,0), 0)</f>
        <v>0</v>
      </c>
      <c r="K146" s="49"/>
    </row>
    <row r="147" spans="2:11" ht="20.100000000000001" customHeight="1" x14ac:dyDescent="0.25">
      <c r="B147" s="61" t="str">
        <f>IFERROR(IF(NeodplačanoPosojilo*OdobrenoPosojilo,ŠtevilkaObroka,""), "")</f>
        <v/>
      </c>
      <c r="C147" s="62" t="str">
        <f>IFERROR(IF(NeodplačanoPosojilo*OdobrenoPosojilo,DatumPlačila,ZačetniDatumPosojila), ZačetniDatumPosojila)</f>
        <v xml:space="preserve"> </v>
      </c>
      <c r="D147" s="63" t="str">
        <f>IFERROR(IF(NeodplačanoPosojilo*OdobrenoPosojilo,VrednostPosojila,""), "")</f>
        <v/>
      </c>
      <c r="E147" s="63">
        <f>IFERROR(IF(NeodplačanoPosojilo*OdobrenoPosojilo,MesečniObrok,0), 0)</f>
        <v>0</v>
      </c>
      <c r="F147" s="63">
        <f>IFERROR(IF(NeodplačanoPosojilo*OdobrenoPosojilo,Glavnica,0), 0)</f>
        <v>0</v>
      </c>
      <c r="G147" s="63">
        <f>IFERROR(IF(NeodplačanoPosojilo*OdobrenoPosojilo,ZnesekObresti,0), 0)</f>
        <v>0</v>
      </c>
      <c r="H147" s="63">
        <f>IFERROR(IF(NeodplačanoPosojilo*OdobrenoPosojilo,KončnoStanje,0), 0)</f>
        <v>0</v>
      </c>
      <c r="K147" s="49"/>
    </row>
    <row r="148" spans="2:11" ht="20.100000000000001" customHeight="1" x14ac:dyDescent="0.25">
      <c r="B148" s="61" t="str">
        <f>IFERROR(IF(NeodplačanoPosojilo*OdobrenoPosojilo,ŠtevilkaObroka,""), "")</f>
        <v/>
      </c>
      <c r="C148" s="62" t="str">
        <f>IFERROR(IF(NeodplačanoPosojilo*OdobrenoPosojilo,DatumPlačila,ZačetniDatumPosojila), ZačetniDatumPosojila)</f>
        <v xml:space="preserve"> </v>
      </c>
      <c r="D148" s="63" t="str">
        <f>IFERROR(IF(NeodplačanoPosojilo*OdobrenoPosojilo,VrednostPosojila,""), "")</f>
        <v/>
      </c>
      <c r="E148" s="63">
        <f>IFERROR(IF(NeodplačanoPosojilo*OdobrenoPosojilo,MesečniObrok,0), 0)</f>
        <v>0</v>
      </c>
      <c r="F148" s="63">
        <f>IFERROR(IF(NeodplačanoPosojilo*OdobrenoPosojilo,Glavnica,0), 0)</f>
        <v>0</v>
      </c>
      <c r="G148" s="63">
        <f>IFERROR(IF(NeodplačanoPosojilo*OdobrenoPosojilo,ZnesekObresti,0), 0)</f>
        <v>0</v>
      </c>
      <c r="H148" s="63">
        <f>IFERROR(IF(NeodplačanoPosojilo*OdobrenoPosojilo,KončnoStanje,0), 0)</f>
        <v>0</v>
      </c>
      <c r="K148" s="49"/>
    </row>
    <row r="149" spans="2:11" ht="20.100000000000001" customHeight="1" x14ac:dyDescent="0.25">
      <c r="B149" s="61" t="str">
        <f>IFERROR(IF(NeodplačanoPosojilo*OdobrenoPosojilo,ŠtevilkaObroka,""), "")</f>
        <v/>
      </c>
      <c r="C149" s="62" t="str">
        <f>IFERROR(IF(NeodplačanoPosojilo*OdobrenoPosojilo,DatumPlačila,ZačetniDatumPosojila), ZačetniDatumPosojila)</f>
        <v xml:space="preserve"> </v>
      </c>
      <c r="D149" s="63" t="str">
        <f>IFERROR(IF(NeodplačanoPosojilo*OdobrenoPosojilo,VrednostPosojila,""), "")</f>
        <v/>
      </c>
      <c r="E149" s="63">
        <f>IFERROR(IF(NeodplačanoPosojilo*OdobrenoPosojilo,MesečniObrok,0), 0)</f>
        <v>0</v>
      </c>
      <c r="F149" s="63">
        <f>IFERROR(IF(NeodplačanoPosojilo*OdobrenoPosojilo,Glavnica,0), 0)</f>
        <v>0</v>
      </c>
      <c r="G149" s="63">
        <f>IFERROR(IF(NeodplačanoPosojilo*OdobrenoPosojilo,ZnesekObresti,0), 0)</f>
        <v>0</v>
      </c>
      <c r="H149" s="63">
        <f>IFERROR(IF(NeodplačanoPosojilo*OdobrenoPosojilo,KončnoStanje,0), 0)</f>
        <v>0</v>
      </c>
      <c r="K149" s="49"/>
    </row>
    <row r="150" spans="2:11" ht="20.100000000000001" customHeight="1" x14ac:dyDescent="0.25">
      <c r="B150" s="61" t="str">
        <f>IFERROR(IF(NeodplačanoPosojilo*OdobrenoPosojilo,ŠtevilkaObroka,""), "")</f>
        <v/>
      </c>
      <c r="C150" s="62" t="str">
        <f>IFERROR(IF(NeodplačanoPosojilo*OdobrenoPosojilo,DatumPlačila,ZačetniDatumPosojila), ZačetniDatumPosojila)</f>
        <v xml:space="preserve"> </v>
      </c>
      <c r="D150" s="63" t="str">
        <f>IFERROR(IF(NeodplačanoPosojilo*OdobrenoPosojilo,VrednostPosojila,""), "")</f>
        <v/>
      </c>
      <c r="E150" s="63">
        <f>IFERROR(IF(NeodplačanoPosojilo*OdobrenoPosojilo,MesečniObrok,0), 0)</f>
        <v>0</v>
      </c>
      <c r="F150" s="63">
        <f>IFERROR(IF(NeodplačanoPosojilo*OdobrenoPosojilo,Glavnica,0), 0)</f>
        <v>0</v>
      </c>
      <c r="G150" s="63">
        <f>IFERROR(IF(NeodplačanoPosojilo*OdobrenoPosojilo,ZnesekObresti,0), 0)</f>
        <v>0</v>
      </c>
      <c r="H150" s="63">
        <f>IFERROR(IF(NeodplačanoPosojilo*OdobrenoPosojilo,KončnoStanje,0), 0)</f>
        <v>0</v>
      </c>
      <c r="K150" s="49"/>
    </row>
    <row r="151" spans="2:11" ht="20.100000000000001" customHeight="1" x14ac:dyDescent="0.25">
      <c r="B151" s="61" t="str">
        <f>IFERROR(IF(NeodplačanoPosojilo*OdobrenoPosojilo,ŠtevilkaObroka,""), "")</f>
        <v/>
      </c>
      <c r="C151" s="62" t="str">
        <f>IFERROR(IF(NeodplačanoPosojilo*OdobrenoPosojilo,DatumPlačila,ZačetniDatumPosojila), ZačetniDatumPosojila)</f>
        <v xml:space="preserve"> </v>
      </c>
      <c r="D151" s="63" t="str">
        <f>IFERROR(IF(NeodplačanoPosojilo*OdobrenoPosojilo,VrednostPosojila,""), "")</f>
        <v/>
      </c>
      <c r="E151" s="63">
        <f>IFERROR(IF(NeodplačanoPosojilo*OdobrenoPosojilo,MesečniObrok,0), 0)</f>
        <v>0</v>
      </c>
      <c r="F151" s="63">
        <f>IFERROR(IF(NeodplačanoPosojilo*OdobrenoPosojilo,Glavnica,0), 0)</f>
        <v>0</v>
      </c>
      <c r="G151" s="63">
        <f>IFERROR(IF(NeodplačanoPosojilo*OdobrenoPosojilo,ZnesekObresti,0), 0)</f>
        <v>0</v>
      </c>
      <c r="H151" s="63">
        <f>IFERROR(IF(NeodplačanoPosojilo*OdobrenoPosojilo,KončnoStanje,0), 0)</f>
        <v>0</v>
      </c>
      <c r="K151" s="49"/>
    </row>
    <row r="152" spans="2:11" ht="20.100000000000001" customHeight="1" x14ac:dyDescent="0.25">
      <c r="B152" s="61" t="str">
        <f>IFERROR(IF(NeodplačanoPosojilo*OdobrenoPosojilo,ŠtevilkaObroka,""), "")</f>
        <v/>
      </c>
      <c r="C152" s="62" t="str">
        <f>IFERROR(IF(NeodplačanoPosojilo*OdobrenoPosojilo,DatumPlačila,ZačetniDatumPosojila), ZačetniDatumPosojila)</f>
        <v xml:space="preserve"> </v>
      </c>
      <c r="D152" s="63" t="str">
        <f>IFERROR(IF(NeodplačanoPosojilo*OdobrenoPosojilo,VrednostPosojila,""), "")</f>
        <v/>
      </c>
      <c r="E152" s="63">
        <f>IFERROR(IF(NeodplačanoPosojilo*OdobrenoPosojilo,MesečniObrok,0), 0)</f>
        <v>0</v>
      </c>
      <c r="F152" s="63">
        <f>IFERROR(IF(NeodplačanoPosojilo*OdobrenoPosojilo,Glavnica,0), 0)</f>
        <v>0</v>
      </c>
      <c r="G152" s="63">
        <f>IFERROR(IF(NeodplačanoPosojilo*OdobrenoPosojilo,ZnesekObresti,0), 0)</f>
        <v>0</v>
      </c>
      <c r="H152" s="63">
        <f>IFERROR(IF(NeodplačanoPosojilo*OdobrenoPosojilo,KončnoStanje,0), 0)</f>
        <v>0</v>
      </c>
      <c r="K152" s="49"/>
    </row>
    <row r="153" spans="2:11" ht="20.100000000000001" customHeight="1" x14ac:dyDescent="0.25">
      <c r="B153" s="61" t="str">
        <f>IFERROR(IF(NeodplačanoPosojilo*OdobrenoPosojilo,ŠtevilkaObroka,""), "")</f>
        <v/>
      </c>
      <c r="C153" s="62" t="str">
        <f>IFERROR(IF(NeodplačanoPosojilo*OdobrenoPosojilo,DatumPlačila,ZačetniDatumPosojila), ZačetniDatumPosojila)</f>
        <v xml:space="preserve"> </v>
      </c>
      <c r="D153" s="63" t="str">
        <f>IFERROR(IF(NeodplačanoPosojilo*OdobrenoPosojilo,VrednostPosojila,""), "")</f>
        <v/>
      </c>
      <c r="E153" s="63">
        <f>IFERROR(IF(NeodplačanoPosojilo*OdobrenoPosojilo,MesečniObrok,0), 0)</f>
        <v>0</v>
      </c>
      <c r="F153" s="63">
        <f>IFERROR(IF(NeodplačanoPosojilo*OdobrenoPosojilo,Glavnica,0), 0)</f>
        <v>0</v>
      </c>
      <c r="G153" s="63">
        <f>IFERROR(IF(NeodplačanoPosojilo*OdobrenoPosojilo,ZnesekObresti,0), 0)</f>
        <v>0</v>
      </c>
      <c r="H153" s="63">
        <f>IFERROR(IF(NeodplačanoPosojilo*OdobrenoPosojilo,KončnoStanje,0), 0)</f>
        <v>0</v>
      </c>
      <c r="K153" s="49"/>
    </row>
    <row r="154" spans="2:11" ht="20.100000000000001" customHeight="1" x14ac:dyDescent="0.25">
      <c r="B154" s="61" t="str">
        <f>IFERROR(IF(NeodplačanoPosojilo*OdobrenoPosojilo,ŠtevilkaObroka,""), "")</f>
        <v/>
      </c>
      <c r="C154" s="62" t="str">
        <f>IFERROR(IF(NeodplačanoPosojilo*OdobrenoPosojilo,DatumPlačila,ZačetniDatumPosojila), ZačetniDatumPosojila)</f>
        <v xml:space="preserve"> </v>
      </c>
      <c r="D154" s="63" t="str">
        <f>IFERROR(IF(NeodplačanoPosojilo*OdobrenoPosojilo,VrednostPosojila,""), "")</f>
        <v/>
      </c>
      <c r="E154" s="63">
        <f>IFERROR(IF(NeodplačanoPosojilo*OdobrenoPosojilo,MesečniObrok,0), 0)</f>
        <v>0</v>
      </c>
      <c r="F154" s="63">
        <f>IFERROR(IF(NeodplačanoPosojilo*OdobrenoPosojilo,Glavnica,0), 0)</f>
        <v>0</v>
      </c>
      <c r="G154" s="63">
        <f>IFERROR(IF(NeodplačanoPosojilo*OdobrenoPosojilo,ZnesekObresti,0), 0)</f>
        <v>0</v>
      </c>
      <c r="H154" s="63">
        <f>IFERROR(IF(NeodplačanoPosojilo*OdobrenoPosojilo,KončnoStanje,0), 0)</f>
        <v>0</v>
      </c>
      <c r="K154" s="49"/>
    </row>
    <row r="155" spans="2:11" ht="20.100000000000001" customHeight="1" x14ac:dyDescent="0.25">
      <c r="B155" s="61" t="str">
        <f>IFERROR(IF(NeodplačanoPosojilo*OdobrenoPosojilo,ŠtevilkaObroka,""), "")</f>
        <v/>
      </c>
      <c r="C155" s="62" t="str">
        <f>IFERROR(IF(NeodplačanoPosojilo*OdobrenoPosojilo,DatumPlačila,ZačetniDatumPosojila), ZačetniDatumPosojila)</f>
        <v xml:space="preserve"> </v>
      </c>
      <c r="D155" s="63" t="str">
        <f>IFERROR(IF(NeodplačanoPosojilo*OdobrenoPosojilo,VrednostPosojila,""), "")</f>
        <v/>
      </c>
      <c r="E155" s="63">
        <f>IFERROR(IF(NeodplačanoPosojilo*OdobrenoPosojilo,MesečniObrok,0), 0)</f>
        <v>0</v>
      </c>
      <c r="F155" s="63">
        <f>IFERROR(IF(NeodplačanoPosojilo*OdobrenoPosojilo,Glavnica,0), 0)</f>
        <v>0</v>
      </c>
      <c r="G155" s="63">
        <f>IFERROR(IF(NeodplačanoPosojilo*OdobrenoPosojilo,ZnesekObresti,0), 0)</f>
        <v>0</v>
      </c>
      <c r="H155" s="63">
        <f>IFERROR(IF(NeodplačanoPosojilo*OdobrenoPosojilo,KončnoStanje,0), 0)</f>
        <v>0</v>
      </c>
      <c r="K155" s="49"/>
    </row>
    <row r="156" spans="2:11" ht="20.100000000000001" customHeight="1" x14ac:dyDescent="0.25">
      <c r="B156" s="61" t="str">
        <f>IFERROR(IF(NeodplačanoPosojilo*OdobrenoPosojilo,ŠtevilkaObroka,""), "")</f>
        <v/>
      </c>
      <c r="C156" s="62" t="str">
        <f>IFERROR(IF(NeodplačanoPosojilo*OdobrenoPosojilo,DatumPlačila,ZačetniDatumPosojila), ZačetniDatumPosojila)</f>
        <v xml:space="preserve"> </v>
      </c>
      <c r="D156" s="63" t="str">
        <f>IFERROR(IF(NeodplačanoPosojilo*OdobrenoPosojilo,VrednostPosojila,""), "")</f>
        <v/>
      </c>
      <c r="E156" s="63">
        <f>IFERROR(IF(NeodplačanoPosojilo*OdobrenoPosojilo,MesečniObrok,0), 0)</f>
        <v>0</v>
      </c>
      <c r="F156" s="63">
        <f>IFERROR(IF(NeodplačanoPosojilo*OdobrenoPosojilo,Glavnica,0), 0)</f>
        <v>0</v>
      </c>
      <c r="G156" s="63">
        <f>IFERROR(IF(NeodplačanoPosojilo*OdobrenoPosojilo,ZnesekObresti,0), 0)</f>
        <v>0</v>
      </c>
      <c r="H156" s="63">
        <f>IFERROR(IF(NeodplačanoPosojilo*OdobrenoPosojilo,KončnoStanje,0), 0)</f>
        <v>0</v>
      </c>
      <c r="K156" s="49"/>
    </row>
    <row r="157" spans="2:11" ht="20.100000000000001" customHeight="1" x14ac:dyDescent="0.25">
      <c r="B157" s="61" t="str">
        <f>IFERROR(IF(NeodplačanoPosojilo*OdobrenoPosojilo,ŠtevilkaObroka,""), "")</f>
        <v/>
      </c>
      <c r="C157" s="62" t="str">
        <f>IFERROR(IF(NeodplačanoPosojilo*OdobrenoPosojilo,DatumPlačila,ZačetniDatumPosojila), ZačetniDatumPosojila)</f>
        <v xml:space="preserve"> </v>
      </c>
      <c r="D157" s="63" t="str">
        <f>IFERROR(IF(NeodplačanoPosojilo*OdobrenoPosojilo,VrednostPosojila,""), "")</f>
        <v/>
      </c>
      <c r="E157" s="63">
        <f>IFERROR(IF(NeodplačanoPosojilo*OdobrenoPosojilo,MesečniObrok,0), 0)</f>
        <v>0</v>
      </c>
      <c r="F157" s="63">
        <f>IFERROR(IF(NeodplačanoPosojilo*OdobrenoPosojilo,Glavnica,0), 0)</f>
        <v>0</v>
      </c>
      <c r="G157" s="63">
        <f>IFERROR(IF(NeodplačanoPosojilo*OdobrenoPosojilo,ZnesekObresti,0), 0)</f>
        <v>0</v>
      </c>
      <c r="H157" s="63">
        <f>IFERROR(IF(NeodplačanoPosojilo*OdobrenoPosojilo,KončnoStanje,0), 0)</f>
        <v>0</v>
      </c>
      <c r="K157" s="49"/>
    </row>
    <row r="158" spans="2:11" ht="20.100000000000001" customHeight="1" x14ac:dyDescent="0.25">
      <c r="B158" s="61" t="str">
        <f>IFERROR(IF(NeodplačanoPosojilo*OdobrenoPosojilo,ŠtevilkaObroka,""), "")</f>
        <v/>
      </c>
      <c r="C158" s="62" t="str">
        <f>IFERROR(IF(NeodplačanoPosojilo*OdobrenoPosojilo,DatumPlačila,ZačetniDatumPosojila), ZačetniDatumPosojila)</f>
        <v xml:space="preserve"> </v>
      </c>
      <c r="D158" s="63" t="str">
        <f>IFERROR(IF(NeodplačanoPosojilo*OdobrenoPosojilo,VrednostPosojila,""), "")</f>
        <v/>
      </c>
      <c r="E158" s="63">
        <f>IFERROR(IF(NeodplačanoPosojilo*OdobrenoPosojilo,MesečniObrok,0), 0)</f>
        <v>0</v>
      </c>
      <c r="F158" s="63">
        <f>IFERROR(IF(NeodplačanoPosojilo*OdobrenoPosojilo,Glavnica,0), 0)</f>
        <v>0</v>
      </c>
      <c r="G158" s="63">
        <f>IFERROR(IF(NeodplačanoPosojilo*OdobrenoPosojilo,ZnesekObresti,0), 0)</f>
        <v>0</v>
      </c>
      <c r="H158" s="63">
        <f>IFERROR(IF(NeodplačanoPosojilo*OdobrenoPosojilo,KončnoStanje,0), 0)</f>
        <v>0</v>
      </c>
      <c r="K158" s="49"/>
    </row>
    <row r="159" spans="2:11" ht="20.100000000000001" customHeight="1" x14ac:dyDescent="0.25">
      <c r="B159" s="61" t="str">
        <f>IFERROR(IF(NeodplačanoPosojilo*OdobrenoPosojilo,ŠtevilkaObroka,""), "")</f>
        <v/>
      </c>
      <c r="C159" s="62" t="str">
        <f>IFERROR(IF(NeodplačanoPosojilo*OdobrenoPosojilo,DatumPlačila,ZačetniDatumPosojila), ZačetniDatumPosojila)</f>
        <v xml:space="preserve"> </v>
      </c>
      <c r="D159" s="63" t="str">
        <f>IFERROR(IF(NeodplačanoPosojilo*OdobrenoPosojilo,VrednostPosojila,""), "")</f>
        <v/>
      </c>
      <c r="E159" s="63">
        <f>IFERROR(IF(NeodplačanoPosojilo*OdobrenoPosojilo,MesečniObrok,0), 0)</f>
        <v>0</v>
      </c>
      <c r="F159" s="63">
        <f>IFERROR(IF(NeodplačanoPosojilo*OdobrenoPosojilo,Glavnica,0), 0)</f>
        <v>0</v>
      </c>
      <c r="G159" s="63">
        <f>IFERROR(IF(NeodplačanoPosojilo*OdobrenoPosojilo,ZnesekObresti,0), 0)</f>
        <v>0</v>
      </c>
      <c r="H159" s="63">
        <f>IFERROR(IF(NeodplačanoPosojilo*OdobrenoPosojilo,KončnoStanje,0), 0)</f>
        <v>0</v>
      </c>
      <c r="K159" s="49"/>
    </row>
    <row r="160" spans="2:11" ht="20.100000000000001" customHeight="1" x14ac:dyDescent="0.25">
      <c r="B160" s="61" t="str">
        <f>IFERROR(IF(NeodplačanoPosojilo*OdobrenoPosojilo,ŠtevilkaObroka,""), "")</f>
        <v/>
      </c>
      <c r="C160" s="62" t="str">
        <f>IFERROR(IF(NeodplačanoPosojilo*OdobrenoPosojilo,DatumPlačila,ZačetniDatumPosojila), ZačetniDatumPosojila)</f>
        <v xml:space="preserve"> </v>
      </c>
      <c r="D160" s="63" t="str">
        <f>IFERROR(IF(NeodplačanoPosojilo*OdobrenoPosojilo,VrednostPosojila,""), "")</f>
        <v/>
      </c>
      <c r="E160" s="63">
        <f>IFERROR(IF(NeodplačanoPosojilo*OdobrenoPosojilo,MesečniObrok,0), 0)</f>
        <v>0</v>
      </c>
      <c r="F160" s="63">
        <f>IFERROR(IF(NeodplačanoPosojilo*OdobrenoPosojilo,Glavnica,0), 0)</f>
        <v>0</v>
      </c>
      <c r="G160" s="63">
        <f>IFERROR(IF(NeodplačanoPosojilo*OdobrenoPosojilo,ZnesekObresti,0), 0)</f>
        <v>0</v>
      </c>
      <c r="H160" s="63">
        <f>IFERROR(IF(NeodplačanoPosojilo*OdobrenoPosojilo,KončnoStanje,0), 0)</f>
        <v>0</v>
      </c>
      <c r="K160" s="49"/>
    </row>
    <row r="161" spans="2:11" ht="20.100000000000001" customHeight="1" x14ac:dyDescent="0.25">
      <c r="B161" s="61" t="str">
        <f>IFERROR(IF(NeodplačanoPosojilo*OdobrenoPosojilo,ŠtevilkaObroka,""), "")</f>
        <v/>
      </c>
      <c r="C161" s="62" t="str">
        <f>IFERROR(IF(NeodplačanoPosojilo*OdobrenoPosojilo,DatumPlačila,ZačetniDatumPosojila), ZačetniDatumPosojila)</f>
        <v xml:space="preserve"> </v>
      </c>
      <c r="D161" s="63" t="str">
        <f>IFERROR(IF(NeodplačanoPosojilo*OdobrenoPosojilo,VrednostPosojila,""), "")</f>
        <v/>
      </c>
      <c r="E161" s="63">
        <f>IFERROR(IF(NeodplačanoPosojilo*OdobrenoPosojilo,MesečniObrok,0), 0)</f>
        <v>0</v>
      </c>
      <c r="F161" s="63">
        <f>IFERROR(IF(NeodplačanoPosojilo*OdobrenoPosojilo,Glavnica,0), 0)</f>
        <v>0</v>
      </c>
      <c r="G161" s="63">
        <f>IFERROR(IF(NeodplačanoPosojilo*OdobrenoPosojilo,ZnesekObresti,0), 0)</f>
        <v>0</v>
      </c>
      <c r="H161" s="63">
        <f>IFERROR(IF(NeodplačanoPosojilo*OdobrenoPosojilo,KončnoStanje,0), 0)</f>
        <v>0</v>
      </c>
      <c r="K161" s="49"/>
    </row>
    <row r="162" spans="2:11" ht="20.100000000000001" customHeight="1" x14ac:dyDescent="0.25">
      <c r="B162" s="61" t="str">
        <f>IFERROR(IF(NeodplačanoPosojilo*OdobrenoPosojilo,ŠtevilkaObroka,""), "")</f>
        <v/>
      </c>
      <c r="C162" s="62" t="str">
        <f>IFERROR(IF(NeodplačanoPosojilo*OdobrenoPosojilo,DatumPlačila,ZačetniDatumPosojila), ZačetniDatumPosojila)</f>
        <v xml:space="preserve"> </v>
      </c>
      <c r="D162" s="63" t="str">
        <f>IFERROR(IF(NeodplačanoPosojilo*OdobrenoPosojilo,VrednostPosojila,""), "")</f>
        <v/>
      </c>
      <c r="E162" s="63">
        <f>IFERROR(IF(NeodplačanoPosojilo*OdobrenoPosojilo,MesečniObrok,0), 0)</f>
        <v>0</v>
      </c>
      <c r="F162" s="63">
        <f>IFERROR(IF(NeodplačanoPosojilo*OdobrenoPosojilo,Glavnica,0), 0)</f>
        <v>0</v>
      </c>
      <c r="G162" s="63">
        <f>IFERROR(IF(NeodplačanoPosojilo*OdobrenoPosojilo,ZnesekObresti,0), 0)</f>
        <v>0</v>
      </c>
      <c r="H162" s="63">
        <f>IFERROR(IF(NeodplačanoPosojilo*OdobrenoPosojilo,KončnoStanje,0), 0)</f>
        <v>0</v>
      </c>
      <c r="K162" s="49"/>
    </row>
    <row r="163" spans="2:11" ht="20.100000000000001" customHeight="1" x14ac:dyDescent="0.25">
      <c r="B163" s="61" t="str">
        <f>IFERROR(IF(NeodplačanoPosojilo*OdobrenoPosojilo,ŠtevilkaObroka,""), "")</f>
        <v/>
      </c>
      <c r="C163" s="62" t="str">
        <f>IFERROR(IF(NeodplačanoPosojilo*OdobrenoPosojilo,DatumPlačila,ZačetniDatumPosojila), ZačetniDatumPosojila)</f>
        <v xml:space="preserve"> </v>
      </c>
      <c r="D163" s="63" t="str">
        <f>IFERROR(IF(NeodplačanoPosojilo*OdobrenoPosojilo,VrednostPosojila,""), "")</f>
        <v/>
      </c>
      <c r="E163" s="63">
        <f>IFERROR(IF(NeodplačanoPosojilo*OdobrenoPosojilo,MesečniObrok,0), 0)</f>
        <v>0</v>
      </c>
      <c r="F163" s="63">
        <f>IFERROR(IF(NeodplačanoPosojilo*OdobrenoPosojilo,Glavnica,0), 0)</f>
        <v>0</v>
      </c>
      <c r="G163" s="63">
        <f>IFERROR(IF(NeodplačanoPosojilo*OdobrenoPosojilo,ZnesekObresti,0), 0)</f>
        <v>0</v>
      </c>
      <c r="H163" s="63">
        <f>IFERROR(IF(NeodplačanoPosojilo*OdobrenoPosojilo,KončnoStanje,0), 0)</f>
        <v>0</v>
      </c>
      <c r="K163" s="49"/>
    </row>
    <row r="164" spans="2:11" ht="20.100000000000001" customHeight="1" x14ac:dyDescent="0.25">
      <c r="B164" s="61" t="str">
        <f>IFERROR(IF(NeodplačanoPosojilo*OdobrenoPosojilo,ŠtevilkaObroka,""), "")</f>
        <v/>
      </c>
      <c r="C164" s="62" t="str">
        <f>IFERROR(IF(NeodplačanoPosojilo*OdobrenoPosojilo,DatumPlačila,ZačetniDatumPosojila), ZačetniDatumPosojila)</f>
        <v xml:space="preserve"> </v>
      </c>
      <c r="D164" s="63" t="str">
        <f>IFERROR(IF(NeodplačanoPosojilo*OdobrenoPosojilo,VrednostPosojila,""), "")</f>
        <v/>
      </c>
      <c r="E164" s="63">
        <f>IFERROR(IF(NeodplačanoPosojilo*OdobrenoPosojilo,MesečniObrok,0), 0)</f>
        <v>0</v>
      </c>
      <c r="F164" s="63">
        <f>IFERROR(IF(NeodplačanoPosojilo*OdobrenoPosojilo,Glavnica,0), 0)</f>
        <v>0</v>
      </c>
      <c r="G164" s="63">
        <f>IFERROR(IF(NeodplačanoPosojilo*OdobrenoPosojilo,ZnesekObresti,0), 0)</f>
        <v>0</v>
      </c>
      <c r="H164" s="63">
        <f>IFERROR(IF(NeodplačanoPosojilo*OdobrenoPosojilo,KončnoStanje,0), 0)</f>
        <v>0</v>
      </c>
      <c r="K164" s="49"/>
    </row>
    <row r="165" spans="2:11" ht="20.100000000000001" customHeight="1" x14ac:dyDescent="0.25">
      <c r="B165" s="61" t="str">
        <f>IFERROR(IF(NeodplačanoPosojilo*OdobrenoPosojilo,ŠtevilkaObroka,""), "")</f>
        <v/>
      </c>
      <c r="C165" s="62" t="str">
        <f>IFERROR(IF(NeodplačanoPosojilo*OdobrenoPosojilo,DatumPlačila,ZačetniDatumPosojila), ZačetniDatumPosojila)</f>
        <v xml:space="preserve"> </v>
      </c>
      <c r="D165" s="63" t="str">
        <f>IFERROR(IF(NeodplačanoPosojilo*OdobrenoPosojilo,VrednostPosojila,""), "")</f>
        <v/>
      </c>
      <c r="E165" s="63">
        <f>IFERROR(IF(NeodplačanoPosojilo*OdobrenoPosojilo,MesečniObrok,0), 0)</f>
        <v>0</v>
      </c>
      <c r="F165" s="63">
        <f>IFERROR(IF(NeodplačanoPosojilo*OdobrenoPosojilo,Glavnica,0), 0)</f>
        <v>0</v>
      </c>
      <c r="G165" s="63">
        <f>IFERROR(IF(NeodplačanoPosojilo*OdobrenoPosojilo,ZnesekObresti,0), 0)</f>
        <v>0</v>
      </c>
      <c r="H165" s="63">
        <f>IFERROR(IF(NeodplačanoPosojilo*OdobrenoPosojilo,KončnoStanje,0), 0)</f>
        <v>0</v>
      </c>
      <c r="K165" s="49"/>
    </row>
    <row r="166" spans="2:11" ht="20.100000000000001" customHeight="1" x14ac:dyDescent="0.25">
      <c r="B166" s="61" t="str">
        <f>IFERROR(IF(NeodplačanoPosojilo*OdobrenoPosojilo,ŠtevilkaObroka,""), "")</f>
        <v/>
      </c>
      <c r="C166" s="62" t="str">
        <f>IFERROR(IF(NeodplačanoPosojilo*OdobrenoPosojilo,DatumPlačila,ZačetniDatumPosojila), ZačetniDatumPosojila)</f>
        <v xml:space="preserve"> </v>
      </c>
      <c r="D166" s="63" t="str">
        <f>IFERROR(IF(NeodplačanoPosojilo*OdobrenoPosojilo,VrednostPosojila,""), "")</f>
        <v/>
      </c>
      <c r="E166" s="63">
        <f>IFERROR(IF(NeodplačanoPosojilo*OdobrenoPosojilo,MesečniObrok,0), 0)</f>
        <v>0</v>
      </c>
      <c r="F166" s="63">
        <f>IFERROR(IF(NeodplačanoPosojilo*OdobrenoPosojilo,Glavnica,0), 0)</f>
        <v>0</v>
      </c>
      <c r="G166" s="63">
        <f>IFERROR(IF(NeodplačanoPosojilo*OdobrenoPosojilo,ZnesekObresti,0), 0)</f>
        <v>0</v>
      </c>
      <c r="H166" s="63">
        <f>IFERROR(IF(NeodplačanoPosojilo*OdobrenoPosojilo,KončnoStanje,0), 0)</f>
        <v>0</v>
      </c>
      <c r="K166" s="49"/>
    </row>
    <row r="167" spans="2:11" ht="20.100000000000001" customHeight="1" x14ac:dyDescent="0.25">
      <c r="B167" s="61" t="str">
        <f>IFERROR(IF(NeodplačanoPosojilo*OdobrenoPosojilo,ŠtevilkaObroka,""), "")</f>
        <v/>
      </c>
      <c r="C167" s="62" t="str">
        <f>IFERROR(IF(NeodplačanoPosojilo*OdobrenoPosojilo,DatumPlačila,ZačetniDatumPosojila), ZačetniDatumPosojila)</f>
        <v xml:space="preserve"> </v>
      </c>
      <c r="D167" s="63" t="str">
        <f>IFERROR(IF(NeodplačanoPosojilo*OdobrenoPosojilo,VrednostPosojila,""), "")</f>
        <v/>
      </c>
      <c r="E167" s="63">
        <f>IFERROR(IF(NeodplačanoPosojilo*OdobrenoPosojilo,MesečniObrok,0), 0)</f>
        <v>0</v>
      </c>
      <c r="F167" s="63">
        <f>IFERROR(IF(NeodplačanoPosojilo*OdobrenoPosojilo,Glavnica,0), 0)</f>
        <v>0</v>
      </c>
      <c r="G167" s="63">
        <f>IFERROR(IF(NeodplačanoPosojilo*OdobrenoPosojilo,ZnesekObresti,0), 0)</f>
        <v>0</v>
      </c>
      <c r="H167" s="63">
        <f>IFERROR(IF(NeodplačanoPosojilo*OdobrenoPosojilo,KončnoStanje,0), 0)</f>
        <v>0</v>
      </c>
      <c r="K167" s="49"/>
    </row>
    <row r="168" spans="2:11" ht="20.100000000000001" customHeight="1" x14ac:dyDescent="0.25">
      <c r="B168" s="61" t="str">
        <f>IFERROR(IF(NeodplačanoPosojilo*OdobrenoPosojilo,ŠtevilkaObroka,""), "")</f>
        <v/>
      </c>
      <c r="C168" s="62" t="str">
        <f>IFERROR(IF(NeodplačanoPosojilo*OdobrenoPosojilo,DatumPlačila,ZačetniDatumPosojila), ZačetniDatumPosojila)</f>
        <v xml:space="preserve"> </v>
      </c>
      <c r="D168" s="63" t="str">
        <f>IFERROR(IF(NeodplačanoPosojilo*OdobrenoPosojilo,VrednostPosojila,""), "")</f>
        <v/>
      </c>
      <c r="E168" s="63">
        <f>IFERROR(IF(NeodplačanoPosojilo*OdobrenoPosojilo,MesečniObrok,0), 0)</f>
        <v>0</v>
      </c>
      <c r="F168" s="63">
        <f>IFERROR(IF(NeodplačanoPosojilo*OdobrenoPosojilo,Glavnica,0), 0)</f>
        <v>0</v>
      </c>
      <c r="G168" s="63">
        <f>IFERROR(IF(NeodplačanoPosojilo*OdobrenoPosojilo,ZnesekObresti,0), 0)</f>
        <v>0</v>
      </c>
      <c r="H168" s="63">
        <f>IFERROR(IF(NeodplačanoPosojilo*OdobrenoPosojilo,KončnoStanje,0), 0)</f>
        <v>0</v>
      </c>
      <c r="K168" s="49"/>
    </row>
    <row r="169" spans="2:11" ht="20.100000000000001" customHeight="1" x14ac:dyDescent="0.25">
      <c r="B169" s="61" t="str">
        <f>IFERROR(IF(NeodplačanoPosojilo*OdobrenoPosojilo,ŠtevilkaObroka,""), "")</f>
        <v/>
      </c>
      <c r="C169" s="62" t="str">
        <f>IFERROR(IF(NeodplačanoPosojilo*OdobrenoPosojilo,DatumPlačila,ZačetniDatumPosojila), ZačetniDatumPosojila)</f>
        <v xml:space="preserve"> </v>
      </c>
      <c r="D169" s="63" t="str">
        <f>IFERROR(IF(NeodplačanoPosojilo*OdobrenoPosojilo,VrednostPosojila,""), "")</f>
        <v/>
      </c>
      <c r="E169" s="63">
        <f>IFERROR(IF(NeodplačanoPosojilo*OdobrenoPosojilo,MesečniObrok,0), 0)</f>
        <v>0</v>
      </c>
      <c r="F169" s="63">
        <f>IFERROR(IF(NeodplačanoPosojilo*OdobrenoPosojilo,Glavnica,0), 0)</f>
        <v>0</v>
      </c>
      <c r="G169" s="63">
        <f>IFERROR(IF(NeodplačanoPosojilo*OdobrenoPosojilo,ZnesekObresti,0), 0)</f>
        <v>0</v>
      </c>
      <c r="H169" s="63">
        <f>IFERROR(IF(NeodplačanoPosojilo*OdobrenoPosojilo,KončnoStanje,0), 0)</f>
        <v>0</v>
      </c>
      <c r="K169" s="49"/>
    </row>
    <row r="170" spans="2:11" ht="20.100000000000001" customHeight="1" x14ac:dyDescent="0.25">
      <c r="B170" s="61" t="str">
        <f>IFERROR(IF(NeodplačanoPosojilo*OdobrenoPosojilo,ŠtevilkaObroka,""), "")</f>
        <v/>
      </c>
      <c r="C170" s="62" t="str">
        <f>IFERROR(IF(NeodplačanoPosojilo*OdobrenoPosojilo,DatumPlačila,ZačetniDatumPosojila), ZačetniDatumPosojila)</f>
        <v xml:space="preserve"> </v>
      </c>
      <c r="D170" s="63" t="str">
        <f>IFERROR(IF(NeodplačanoPosojilo*OdobrenoPosojilo,VrednostPosojila,""), "")</f>
        <v/>
      </c>
      <c r="E170" s="63">
        <f>IFERROR(IF(NeodplačanoPosojilo*OdobrenoPosojilo,MesečniObrok,0), 0)</f>
        <v>0</v>
      </c>
      <c r="F170" s="63">
        <f>IFERROR(IF(NeodplačanoPosojilo*OdobrenoPosojilo,Glavnica,0), 0)</f>
        <v>0</v>
      </c>
      <c r="G170" s="63">
        <f>IFERROR(IF(NeodplačanoPosojilo*OdobrenoPosojilo,ZnesekObresti,0), 0)</f>
        <v>0</v>
      </c>
      <c r="H170" s="63">
        <f>IFERROR(IF(NeodplačanoPosojilo*OdobrenoPosojilo,KončnoStanje,0), 0)</f>
        <v>0</v>
      </c>
      <c r="K170" s="49"/>
    </row>
    <row r="171" spans="2:11" ht="20.100000000000001" customHeight="1" x14ac:dyDescent="0.25">
      <c r="B171" s="61" t="str">
        <f>IFERROR(IF(NeodplačanoPosojilo*OdobrenoPosojilo,ŠtevilkaObroka,""), "")</f>
        <v/>
      </c>
      <c r="C171" s="62" t="str">
        <f>IFERROR(IF(NeodplačanoPosojilo*OdobrenoPosojilo,DatumPlačila,ZačetniDatumPosojila), ZačetniDatumPosojila)</f>
        <v xml:space="preserve"> </v>
      </c>
      <c r="D171" s="63" t="str">
        <f>IFERROR(IF(NeodplačanoPosojilo*OdobrenoPosojilo,VrednostPosojila,""), "")</f>
        <v/>
      </c>
      <c r="E171" s="63">
        <f>IFERROR(IF(NeodplačanoPosojilo*OdobrenoPosojilo,MesečniObrok,0), 0)</f>
        <v>0</v>
      </c>
      <c r="F171" s="63">
        <f>IFERROR(IF(NeodplačanoPosojilo*OdobrenoPosojilo,Glavnica,0), 0)</f>
        <v>0</v>
      </c>
      <c r="G171" s="63">
        <f>IFERROR(IF(NeodplačanoPosojilo*OdobrenoPosojilo,ZnesekObresti,0), 0)</f>
        <v>0</v>
      </c>
      <c r="H171" s="63">
        <f>IFERROR(IF(NeodplačanoPosojilo*OdobrenoPosojilo,KončnoStanje,0), 0)</f>
        <v>0</v>
      </c>
      <c r="K171" s="49"/>
    </row>
    <row r="172" spans="2:11" ht="20.100000000000001" customHeight="1" x14ac:dyDescent="0.25">
      <c r="B172" s="61" t="str">
        <f>IFERROR(IF(NeodplačanoPosojilo*OdobrenoPosojilo,ŠtevilkaObroka,""), "")</f>
        <v/>
      </c>
      <c r="C172" s="62" t="str">
        <f>IFERROR(IF(NeodplačanoPosojilo*OdobrenoPosojilo,DatumPlačila,ZačetniDatumPosojila), ZačetniDatumPosojila)</f>
        <v xml:space="preserve"> </v>
      </c>
      <c r="D172" s="63" t="str">
        <f>IFERROR(IF(NeodplačanoPosojilo*OdobrenoPosojilo,VrednostPosojila,""), "")</f>
        <v/>
      </c>
      <c r="E172" s="63">
        <f>IFERROR(IF(NeodplačanoPosojilo*OdobrenoPosojilo,MesečniObrok,0), 0)</f>
        <v>0</v>
      </c>
      <c r="F172" s="63">
        <f>IFERROR(IF(NeodplačanoPosojilo*OdobrenoPosojilo,Glavnica,0), 0)</f>
        <v>0</v>
      </c>
      <c r="G172" s="63">
        <f>IFERROR(IF(NeodplačanoPosojilo*OdobrenoPosojilo,ZnesekObresti,0), 0)</f>
        <v>0</v>
      </c>
      <c r="H172" s="63">
        <f>IFERROR(IF(NeodplačanoPosojilo*OdobrenoPosojilo,KončnoStanje,0), 0)</f>
        <v>0</v>
      </c>
      <c r="K172" s="49"/>
    </row>
    <row r="173" spans="2:11" ht="20.100000000000001" customHeight="1" x14ac:dyDescent="0.25">
      <c r="B173" s="61" t="str">
        <f>IFERROR(IF(NeodplačanoPosojilo*OdobrenoPosojilo,ŠtevilkaObroka,""), "")</f>
        <v/>
      </c>
      <c r="C173" s="62" t="str">
        <f>IFERROR(IF(NeodplačanoPosojilo*OdobrenoPosojilo,DatumPlačila,ZačetniDatumPosojila), ZačetniDatumPosojila)</f>
        <v xml:space="preserve"> </v>
      </c>
      <c r="D173" s="63" t="str">
        <f>IFERROR(IF(NeodplačanoPosojilo*OdobrenoPosojilo,VrednostPosojila,""), "")</f>
        <v/>
      </c>
      <c r="E173" s="63">
        <f>IFERROR(IF(NeodplačanoPosojilo*OdobrenoPosojilo,MesečniObrok,0), 0)</f>
        <v>0</v>
      </c>
      <c r="F173" s="63">
        <f>IFERROR(IF(NeodplačanoPosojilo*OdobrenoPosojilo,Glavnica,0), 0)</f>
        <v>0</v>
      </c>
      <c r="G173" s="63">
        <f>IFERROR(IF(NeodplačanoPosojilo*OdobrenoPosojilo,ZnesekObresti,0), 0)</f>
        <v>0</v>
      </c>
      <c r="H173" s="63">
        <f>IFERROR(IF(NeodplačanoPosojilo*OdobrenoPosojilo,KončnoStanje,0), 0)</f>
        <v>0</v>
      </c>
      <c r="K173" s="49"/>
    </row>
    <row r="174" spans="2:11" ht="20.100000000000001" customHeight="1" x14ac:dyDescent="0.25">
      <c r="B174" s="61" t="str">
        <f>IFERROR(IF(NeodplačanoPosojilo*OdobrenoPosojilo,ŠtevilkaObroka,""), "")</f>
        <v/>
      </c>
      <c r="C174" s="62" t="str">
        <f>IFERROR(IF(NeodplačanoPosojilo*OdobrenoPosojilo,DatumPlačila,ZačetniDatumPosojila), ZačetniDatumPosojila)</f>
        <v xml:space="preserve"> </v>
      </c>
      <c r="D174" s="63" t="str">
        <f>IFERROR(IF(NeodplačanoPosojilo*OdobrenoPosojilo,VrednostPosojila,""), "")</f>
        <v/>
      </c>
      <c r="E174" s="63">
        <f>IFERROR(IF(NeodplačanoPosojilo*OdobrenoPosojilo,MesečniObrok,0), 0)</f>
        <v>0</v>
      </c>
      <c r="F174" s="63">
        <f>IFERROR(IF(NeodplačanoPosojilo*OdobrenoPosojilo,Glavnica,0), 0)</f>
        <v>0</v>
      </c>
      <c r="G174" s="63">
        <f>IFERROR(IF(NeodplačanoPosojilo*OdobrenoPosojilo,ZnesekObresti,0), 0)</f>
        <v>0</v>
      </c>
      <c r="H174" s="63">
        <f>IFERROR(IF(NeodplačanoPosojilo*OdobrenoPosojilo,KončnoStanje,0), 0)</f>
        <v>0</v>
      </c>
      <c r="K174" s="49"/>
    </row>
    <row r="175" spans="2:11" ht="20.100000000000001" customHeight="1" x14ac:dyDescent="0.25">
      <c r="B175" s="61" t="str">
        <f>IFERROR(IF(NeodplačanoPosojilo*OdobrenoPosojilo,ŠtevilkaObroka,""), "")</f>
        <v/>
      </c>
      <c r="C175" s="62" t="str">
        <f>IFERROR(IF(NeodplačanoPosojilo*OdobrenoPosojilo,DatumPlačila,ZačetniDatumPosojila), ZačetniDatumPosojila)</f>
        <v xml:space="preserve"> </v>
      </c>
      <c r="D175" s="63" t="str">
        <f>IFERROR(IF(NeodplačanoPosojilo*OdobrenoPosojilo,VrednostPosojila,""), "")</f>
        <v/>
      </c>
      <c r="E175" s="63">
        <f>IFERROR(IF(NeodplačanoPosojilo*OdobrenoPosojilo,MesečniObrok,0), 0)</f>
        <v>0</v>
      </c>
      <c r="F175" s="63">
        <f>IFERROR(IF(NeodplačanoPosojilo*OdobrenoPosojilo,Glavnica,0), 0)</f>
        <v>0</v>
      </c>
      <c r="G175" s="63">
        <f>IFERROR(IF(NeodplačanoPosojilo*OdobrenoPosojilo,ZnesekObresti,0), 0)</f>
        <v>0</v>
      </c>
      <c r="H175" s="63">
        <f>IFERROR(IF(NeodplačanoPosojilo*OdobrenoPosojilo,KončnoStanje,0), 0)</f>
        <v>0</v>
      </c>
      <c r="K175" s="49"/>
    </row>
    <row r="176" spans="2:11" ht="20.100000000000001" customHeight="1" x14ac:dyDescent="0.25">
      <c r="B176" s="61" t="str">
        <f>IFERROR(IF(NeodplačanoPosojilo*OdobrenoPosojilo,ŠtevilkaObroka,""), "")</f>
        <v/>
      </c>
      <c r="C176" s="62" t="str">
        <f>IFERROR(IF(NeodplačanoPosojilo*OdobrenoPosojilo,DatumPlačila,ZačetniDatumPosojila), ZačetniDatumPosojila)</f>
        <v xml:space="preserve"> </v>
      </c>
      <c r="D176" s="63" t="str">
        <f>IFERROR(IF(NeodplačanoPosojilo*OdobrenoPosojilo,VrednostPosojila,""), "")</f>
        <v/>
      </c>
      <c r="E176" s="63">
        <f>IFERROR(IF(NeodplačanoPosojilo*OdobrenoPosojilo,MesečniObrok,0), 0)</f>
        <v>0</v>
      </c>
      <c r="F176" s="63">
        <f>IFERROR(IF(NeodplačanoPosojilo*OdobrenoPosojilo,Glavnica,0), 0)</f>
        <v>0</v>
      </c>
      <c r="G176" s="63">
        <f>IFERROR(IF(NeodplačanoPosojilo*OdobrenoPosojilo,ZnesekObresti,0), 0)</f>
        <v>0</v>
      </c>
      <c r="H176" s="63">
        <f>IFERROR(IF(NeodplačanoPosojilo*OdobrenoPosojilo,KončnoStanje,0), 0)</f>
        <v>0</v>
      </c>
      <c r="K176" s="49"/>
    </row>
    <row r="177" spans="2:11" ht="20.100000000000001" customHeight="1" x14ac:dyDescent="0.25">
      <c r="B177" s="61" t="str">
        <f>IFERROR(IF(NeodplačanoPosojilo*OdobrenoPosojilo,ŠtevilkaObroka,""), "")</f>
        <v/>
      </c>
      <c r="C177" s="62" t="str">
        <f>IFERROR(IF(NeodplačanoPosojilo*OdobrenoPosojilo,DatumPlačila,ZačetniDatumPosojila), ZačetniDatumPosojila)</f>
        <v xml:space="preserve"> </v>
      </c>
      <c r="D177" s="63" t="str">
        <f>IFERROR(IF(NeodplačanoPosojilo*OdobrenoPosojilo,VrednostPosojila,""), "")</f>
        <v/>
      </c>
      <c r="E177" s="63">
        <f>IFERROR(IF(NeodplačanoPosojilo*OdobrenoPosojilo,MesečniObrok,0), 0)</f>
        <v>0</v>
      </c>
      <c r="F177" s="63">
        <f>IFERROR(IF(NeodplačanoPosojilo*OdobrenoPosojilo,Glavnica,0), 0)</f>
        <v>0</v>
      </c>
      <c r="G177" s="63">
        <f>IFERROR(IF(NeodplačanoPosojilo*OdobrenoPosojilo,ZnesekObresti,0), 0)</f>
        <v>0</v>
      </c>
      <c r="H177" s="63">
        <f>IFERROR(IF(NeodplačanoPosojilo*OdobrenoPosojilo,KončnoStanje,0), 0)</f>
        <v>0</v>
      </c>
      <c r="K177" s="49"/>
    </row>
    <row r="178" spans="2:11" ht="20.100000000000001" customHeight="1" x14ac:dyDescent="0.25">
      <c r="B178" s="61" t="str">
        <f>IFERROR(IF(NeodplačanoPosojilo*OdobrenoPosojilo,ŠtevilkaObroka,""), "")</f>
        <v/>
      </c>
      <c r="C178" s="62" t="str">
        <f>IFERROR(IF(NeodplačanoPosojilo*OdobrenoPosojilo,DatumPlačila,ZačetniDatumPosojila), ZačetniDatumPosojila)</f>
        <v xml:space="preserve"> </v>
      </c>
      <c r="D178" s="63" t="str">
        <f>IFERROR(IF(NeodplačanoPosojilo*OdobrenoPosojilo,VrednostPosojila,""), "")</f>
        <v/>
      </c>
      <c r="E178" s="63">
        <f>IFERROR(IF(NeodplačanoPosojilo*OdobrenoPosojilo,MesečniObrok,0), 0)</f>
        <v>0</v>
      </c>
      <c r="F178" s="63">
        <f>IFERROR(IF(NeodplačanoPosojilo*OdobrenoPosojilo,Glavnica,0), 0)</f>
        <v>0</v>
      </c>
      <c r="G178" s="63">
        <f>IFERROR(IF(NeodplačanoPosojilo*OdobrenoPosojilo,ZnesekObresti,0), 0)</f>
        <v>0</v>
      </c>
      <c r="H178" s="63">
        <f>IFERROR(IF(NeodplačanoPosojilo*OdobrenoPosojilo,KončnoStanje,0), 0)</f>
        <v>0</v>
      </c>
      <c r="K178" s="49"/>
    </row>
    <row r="179" spans="2:11" ht="20.100000000000001" customHeight="1" x14ac:dyDescent="0.25">
      <c r="B179" s="61" t="str">
        <f>IFERROR(IF(NeodplačanoPosojilo*OdobrenoPosojilo,ŠtevilkaObroka,""), "")</f>
        <v/>
      </c>
      <c r="C179" s="62" t="str">
        <f>IFERROR(IF(NeodplačanoPosojilo*OdobrenoPosojilo,DatumPlačila,ZačetniDatumPosojila), ZačetniDatumPosojila)</f>
        <v xml:space="preserve"> </v>
      </c>
      <c r="D179" s="63" t="str">
        <f>IFERROR(IF(NeodplačanoPosojilo*OdobrenoPosojilo,VrednostPosojila,""), "")</f>
        <v/>
      </c>
      <c r="E179" s="63">
        <f>IFERROR(IF(NeodplačanoPosojilo*OdobrenoPosojilo,MesečniObrok,0), 0)</f>
        <v>0</v>
      </c>
      <c r="F179" s="63">
        <f>IFERROR(IF(NeodplačanoPosojilo*OdobrenoPosojilo,Glavnica,0), 0)</f>
        <v>0</v>
      </c>
      <c r="G179" s="63">
        <f>IFERROR(IF(NeodplačanoPosojilo*OdobrenoPosojilo,ZnesekObresti,0), 0)</f>
        <v>0</v>
      </c>
      <c r="H179" s="63">
        <f>IFERROR(IF(NeodplačanoPosojilo*OdobrenoPosojilo,KončnoStanje,0), 0)</f>
        <v>0</v>
      </c>
      <c r="K179" s="49"/>
    </row>
    <row r="180" spans="2:11" ht="20.100000000000001" customHeight="1" x14ac:dyDescent="0.25">
      <c r="B180" s="61" t="str">
        <f>IFERROR(IF(NeodplačanoPosojilo*OdobrenoPosojilo,ŠtevilkaObroka,""), "")</f>
        <v/>
      </c>
      <c r="C180" s="62" t="str">
        <f>IFERROR(IF(NeodplačanoPosojilo*OdobrenoPosojilo,DatumPlačila,ZačetniDatumPosojila), ZačetniDatumPosojila)</f>
        <v xml:space="preserve"> </v>
      </c>
      <c r="D180" s="63" t="str">
        <f>IFERROR(IF(NeodplačanoPosojilo*OdobrenoPosojilo,VrednostPosojila,""), "")</f>
        <v/>
      </c>
      <c r="E180" s="63">
        <f>IFERROR(IF(NeodplačanoPosojilo*OdobrenoPosojilo,MesečniObrok,0), 0)</f>
        <v>0</v>
      </c>
      <c r="F180" s="63">
        <f>IFERROR(IF(NeodplačanoPosojilo*OdobrenoPosojilo,Glavnica,0), 0)</f>
        <v>0</v>
      </c>
      <c r="G180" s="63">
        <f>IFERROR(IF(NeodplačanoPosojilo*OdobrenoPosojilo,ZnesekObresti,0), 0)</f>
        <v>0</v>
      </c>
      <c r="H180" s="63">
        <f>IFERROR(IF(NeodplačanoPosojilo*OdobrenoPosojilo,KončnoStanje,0), 0)</f>
        <v>0</v>
      </c>
      <c r="K180" s="49"/>
    </row>
    <row r="181" spans="2:11" ht="20.100000000000001" customHeight="1" x14ac:dyDescent="0.25">
      <c r="B181" s="61" t="str">
        <f>IFERROR(IF(NeodplačanoPosojilo*OdobrenoPosojilo,ŠtevilkaObroka,""), "")</f>
        <v/>
      </c>
      <c r="C181" s="62" t="str">
        <f>IFERROR(IF(NeodplačanoPosojilo*OdobrenoPosojilo,DatumPlačila,ZačetniDatumPosojila), ZačetniDatumPosojila)</f>
        <v xml:space="preserve"> </v>
      </c>
      <c r="D181" s="63" t="str">
        <f>IFERROR(IF(NeodplačanoPosojilo*OdobrenoPosojilo,VrednostPosojila,""), "")</f>
        <v/>
      </c>
      <c r="E181" s="63">
        <f>IFERROR(IF(NeodplačanoPosojilo*OdobrenoPosojilo,MesečniObrok,0), 0)</f>
        <v>0</v>
      </c>
      <c r="F181" s="63">
        <f>IFERROR(IF(NeodplačanoPosojilo*OdobrenoPosojilo,Glavnica,0), 0)</f>
        <v>0</v>
      </c>
      <c r="G181" s="63">
        <f>IFERROR(IF(NeodplačanoPosojilo*OdobrenoPosojilo,ZnesekObresti,0), 0)</f>
        <v>0</v>
      </c>
      <c r="H181" s="63">
        <f>IFERROR(IF(NeodplačanoPosojilo*OdobrenoPosojilo,KončnoStanje,0), 0)</f>
        <v>0</v>
      </c>
    </row>
    <row r="182" spans="2:11" ht="20.100000000000001" customHeight="1" x14ac:dyDescent="0.25">
      <c r="B182" s="61" t="str">
        <f>IFERROR(IF(NeodplačanoPosojilo*OdobrenoPosojilo,ŠtevilkaObroka,""), "")</f>
        <v/>
      </c>
      <c r="C182" s="62" t="str">
        <f>IFERROR(IF(NeodplačanoPosojilo*OdobrenoPosojilo,DatumPlačila,ZačetniDatumPosojila), ZačetniDatumPosojila)</f>
        <v xml:space="preserve"> </v>
      </c>
      <c r="D182" s="63" t="str">
        <f>IFERROR(IF(NeodplačanoPosojilo*OdobrenoPosojilo,VrednostPosojila,""), "")</f>
        <v/>
      </c>
      <c r="E182" s="63">
        <f>IFERROR(IF(NeodplačanoPosojilo*OdobrenoPosojilo,MesečniObrok,0), 0)</f>
        <v>0</v>
      </c>
      <c r="F182" s="63">
        <f>IFERROR(IF(NeodplačanoPosojilo*OdobrenoPosojilo,Glavnica,0), 0)</f>
        <v>0</v>
      </c>
      <c r="G182" s="63">
        <f>IFERROR(IF(NeodplačanoPosojilo*OdobrenoPosojilo,ZnesekObresti,0), 0)</f>
        <v>0</v>
      </c>
      <c r="H182" s="63">
        <f>IFERROR(IF(NeodplačanoPosojilo*OdobrenoPosojilo,KončnoStanje,0), 0)</f>
        <v>0</v>
      </c>
    </row>
    <row r="183" spans="2:11" ht="20.100000000000001" customHeight="1" x14ac:dyDescent="0.25">
      <c r="B183" s="61" t="str">
        <f>IFERROR(IF(NeodplačanoPosojilo*OdobrenoPosojilo,ŠtevilkaObroka,""), "")</f>
        <v/>
      </c>
      <c r="C183" s="62" t="str">
        <f>IFERROR(IF(NeodplačanoPosojilo*OdobrenoPosojilo,DatumPlačila,ZačetniDatumPosojila), ZačetniDatumPosojila)</f>
        <v xml:space="preserve"> </v>
      </c>
      <c r="D183" s="63" t="str">
        <f>IFERROR(IF(NeodplačanoPosojilo*OdobrenoPosojilo,VrednostPosojila,""), "")</f>
        <v/>
      </c>
      <c r="E183" s="63">
        <f>IFERROR(IF(NeodplačanoPosojilo*OdobrenoPosojilo,MesečniObrok,0), 0)</f>
        <v>0</v>
      </c>
      <c r="F183" s="63">
        <f>IFERROR(IF(NeodplačanoPosojilo*OdobrenoPosojilo,Glavnica,0), 0)</f>
        <v>0</v>
      </c>
      <c r="G183" s="63">
        <f>IFERROR(IF(NeodplačanoPosojilo*OdobrenoPosojilo,ZnesekObresti,0), 0)</f>
        <v>0</v>
      </c>
      <c r="H183" s="63">
        <f>IFERROR(IF(NeodplačanoPosojilo*OdobrenoPosojilo,KončnoStanje,0), 0)</f>
        <v>0</v>
      </c>
    </row>
    <row r="184" spans="2:11" ht="20.100000000000001" customHeight="1" x14ac:dyDescent="0.25">
      <c r="B184" s="61" t="str">
        <f>IFERROR(IF(NeodplačanoPosojilo*OdobrenoPosojilo,ŠtevilkaObroka,""), "")</f>
        <v/>
      </c>
      <c r="C184" s="62" t="str">
        <f>IFERROR(IF(NeodplačanoPosojilo*OdobrenoPosojilo,DatumPlačila,ZačetniDatumPosojila), ZačetniDatumPosojila)</f>
        <v xml:space="preserve"> </v>
      </c>
      <c r="D184" s="63" t="str">
        <f>IFERROR(IF(NeodplačanoPosojilo*OdobrenoPosojilo,VrednostPosojila,""), "")</f>
        <v/>
      </c>
      <c r="E184" s="63">
        <f>IFERROR(IF(NeodplačanoPosojilo*OdobrenoPosojilo,MesečniObrok,0), 0)</f>
        <v>0</v>
      </c>
      <c r="F184" s="63">
        <f>IFERROR(IF(NeodplačanoPosojilo*OdobrenoPosojilo,Glavnica,0), 0)</f>
        <v>0</v>
      </c>
      <c r="G184" s="63">
        <f>IFERROR(IF(NeodplačanoPosojilo*OdobrenoPosojilo,ZnesekObresti,0), 0)</f>
        <v>0</v>
      </c>
      <c r="H184" s="63">
        <f>IFERROR(IF(NeodplačanoPosojilo*OdobrenoPosojilo,KončnoStanje,0), 0)</f>
        <v>0</v>
      </c>
    </row>
    <row r="185" spans="2:11" ht="20.100000000000001" customHeight="1" x14ac:dyDescent="0.25">
      <c r="B185" s="61" t="str">
        <f>IFERROR(IF(NeodplačanoPosojilo*OdobrenoPosojilo,ŠtevilkaObroka,""), "")</f>
        <v/>
      </c>
      <c r="C185" s="62" t="str">
        <f>IFERROR(IF(NeodplačanoPosojilo*OdobrenoPosojilo,DatumPlačila,ZačetniDatumPosojila), ZačetniDatumPosojila)</f>
        <v xml:space="preserve"> </v>
      </c>
      <c r="D185" s="63" t="str">
        <f>IFERROR(IF(NeodplačanoPosojilo*OdobrenoPosojilo,VrednostPosojila,""), "")</f>
        <v/>
      </c>
      <c r="E185" s="63">
        <f>IFERROR(IF(NeodplačanoPosojilo*OdobrenoPosojilo,MesečniObrok,0), 0)</f>
        <v>0</v>
      </c>
      <c r="F185" s="63">
        <f>IFERROR(IF(NeodplačanoPosojilo*OdobrenoPosojilo,Glavnica,0), 0)</f>
        <v>0</v>
      </c>
      <c r="G185" s="63">
        <f>IFERROR(IF(NeodplačanoPosojilo*OdobrenoPosojilo,ZnesekObresti,0), 0)</f>
        <v>0</v>
      </c>
      <c r="H185" s="63">
        <f>IFERROR(IF(NeodplačanoPosojilo*OdobrenoPosojilo,KončnoStanje,0), 0)</f>
        <v>0</v>
      </c>
    </row>
    <row r="186" spans="2:11" ht="20.100000000000001" customHeight="1" x14ac:dyDescent="0.25">
      <c r="B186" s="61" t="str">
        <f>IFERROR(IF(NeodplačanoPosojilo*OdobrenoPosojilo,ŠtevilkaObroka,""), "")</f>
        <v/>
      </c>
      <c r="C186" s="62" t="str">
        <f>IFERROR(IF(NeodplačanoPosojilo*OdobrenoPosojilo,DatumPlačila,ZačetniDatumPosojila), ZačetniDatumPosojila)</f>
        <v xml:space="preserve"> </v>
      </c>
      <c r="D186" s="63" t="str">
        <f>IFERROR(IF(NeodplačanoPosojilo*OdobrenoPosojilo,VrednostPosojila,""), "")</f>
        <v/>
      </c>
      <c r="E186" s="63">
        <f>IFERROR(IF(NeodplačanoPosojilo*OdobrenoPosojilo,MesečniObrok,0), 0)</f>
        <v>0</v>
      </c>
      <c r="F186" s="63">
        <f>IFERROR(IF(NeodplačanoPosojilo*OdobrenoPosojilo,Glavnica,0), 0)</f>
        <v>0</v>
      </c>
      <c r="G186" s="63">
        <f>IFERROR(IF(NeodplačanoPosojilo*OdobrenoPosojilo,ZnesekObresti,0), 0)</f>
        <v>0</v>
      </c>
      <c r="H186" s="63">
        <f>IFERROR(IF(NeodplačanoPosojilo*OdobrenoPosojilo,KončnoStanje,0), 0)</f>
        <v>0</v>
      </c>
    </row>
    <row r="187" spans="2:11" ht="20.100000000000001" customHeight="1" x14ac:dyDescent="0.25">
      <c r="B187" s="61" t="str">
        <f>IFERROR(IF(NeodplačanoPosojilo*OdobrenoPosojilo,ŠtevilkaObroka,""), "")</f>
        <v/>
      </c>
      <c r="C187" s="62" t="str">
        <f>IFERROR(IF(NeodplačanoPosojilo*OdobrenoPosojilo,DatumPlačila,ZačetniDatumPosojila), ZačetniDatumPosojila)</f>
        <v xml:space="preserve"> </v>
      </c>
      <c r="D187" s="63" t="str">
        <f>IFERROR(IF(NeodplačanoPosojilo*OdobrenoPosojilo,VrednostPosojila,""), "")</f>
        <v/>
      </c>
      <c r="E187" s="63">
        <f>IFERROR(IF(NeodplačanoPosojilo*OdobrenoPosojilo,MesečniObrok,0), 0)</f>
        <v>0</v>
      </c>
      <c r="F187" s="63">
        <f>IFERROR(IF(NeodplačanoPosojilo*OdobrenoPosojilo,Glavnica,0), 0)</f>
        <v>0</v>
      </c>
      <c r="G187" s="63">
        <f>IFERROR(IF(NeodplačanoPosojilo*OdobrenoPosojilo,ZnesekObresti,0), 0)</f>
        <v>0</v>
      </c>
      <c r="H187" s="63">
        <f>IFERROR(IF(NeodplačanoPosojilo*OdobrenoPosojilo,KončnoStanje,0), 0)</f>
        <v>0</v>
      </c>
    </row>
    <row r="188" spans="2:11" ht="20.100000000000001" customHeight="1" x14ac:dyDescent="0.25">
      <c r="B188" s="61" t="str">
        <f>IFERROR(IF(NeodplačanoPosojilo*OdobrenoPosojilo,ŠtevilkaObroka,""), "")</f>
        <v/>
      </c>
      <c r="C188" s="62" t="str">
        <f>IFERROR(IF(NeodplačanoPosojilo*OdobrenoPosojilo,DatumPlačila,ZačetniDatumPosojila), ZačetniDatumPosojila)</f>
        <v xml:space="preserve"> </v>
      </c>
      <c r="D188" s="63" t="str">
        <f>IFERROR(IF(NeodplačanoPosojilo*OdobrenoPosojilo,VrednostPosojila,""), "")</f>
        <v/>
      </c>
      <c r="E188" s="63">
        <f>IFERROR(IF(NeodplačanoPosojilo*OdobrenoPosojilo,MesečniObrok,0), 0)</f>
        <v>0</v>
      </c>
      <c r="F188" s="63">
        <f>IFERROR(IF(NeodplačanoPosojilo*OdobrenoPosojilo,Glavnica,0), 0)</f>
        <v>0</v>
      </c>
      <c r="G188" s="63">
        <f>IFERROR(IF(NeodplačanoPosojilo*OdobrenoPosojilo,ZnesekObresti,0), 0)</f>
        <v>0</v>
      </c>
      <c r="H188" s="63">
        <f>IFERROR(IF(NeodplačanoPosojilo*OdobrenoPosojilo,KončnoStanje,0), 0)</f>
        <v>0</v>
      </c>
    </row>
    <row r="189" spans="2:11" ht="20.100000000000001" customHeight="1" x14ac:dyDescent="0.25">
      <c r="B189" s="61" t="str">
        <f>IFERROR(IF(NeodplačanoPosojilo*OdobrenoPosojilo,ŠtevilkaObroka,""), "")</f>
        <v/>
      </c>
      <c r="C189" s="62" t="str">
        <f>IFERROR(IF(NeodplačanoPosojilo*OdobrenoPosojilo,DatumPlačila,ZačetniDatumPosojila), ZačetniDatumPosojila)</f>
        <v xml:space="preserve"> </v>
      </c>
      <c r="D189" s="63" t="str">
        <f>IFERROR(IF(NeodplačanoPosojilo*OdobrenoPosojilo,VrednostPosojila,""), "")</f>
        <v/>
      </c>
      <c r="E189" s="63">
        <f>IFERROR(IF(NeodplačanoPosojilo*OdobrenoPosojilo,MesečniObrok,0), 0)</f>
        <v>0</v>
      </c>
      <c r="F189" s="63">
        <f>IFERROR(IF(NeodplačanoPosojilo*OdobrenoPosojilo,Glavnica,0), 0)</f>
        <v>0</v>
      </c>
      <c r="G189" s="63">
        <f>IFERROR(IF(NeodplačanoPosojilo*OdobrenoPosojilo,ZnesekObresti,0), 0)</f>
        <v>0</v>
      </c>
      <c r="H189" s="63">
        <f>IFERROR(IF(NeodplačanoPosojilo*OdobrenoPosojilo,KončnoStanje,0), 0)</f>
        <v>0</v>
      </c>
    </row>
    <row r="190" spans="2:11" ht="20.100000000000001" customHeight="1" x14ac:dyDescent="0.25">
      <c r="B190" s="61" t="str">
        <f>IFERROR(IF(NeodplačanoPosojilo*OdobrenoPosojilo,ŠtevilkaObroka,""), "")</f>
        <v/>
      </c>
      <c r="C190" s="62" t="str">
        <f>IFERROR(IF(NeodplačanoPosojilo*OdobrenoPosojilo,DatumPlačila,ZačetniDatumPosojila), ZačetniDatumPosojila)</f>
        <v xml:space="preserve"> </v>
      </c>
      <c r="D190" s="63" t="str">
        <f>IFERROR(IF(NeodplačanoPosojilo*OdobrenoPosojilo,VrednostPosojila,""), "")</f>
        <v/>
      </c>
      <c r="E190" s="63">
        <f>IFERROR(IF(NeodplačanoPosojilo*OdobrenoPosojilo,MesečniObrok,0), 0)</f>
        <v>0</v>
      </c>
      <c r="F190" s="63">
        <f>IFERROR(IF(NeodplačanoPosojilo*OdobrenoPosojilo,Glavnica,0), 0)</f>
        <v>0</v>
      </c>
      <c r="G190" s="63">
        <f>IFERROR(IF(NeodplačanoPosojilo*OdobrenoPosojilo,ZnesekObresti,0), 0)</f>
        <v>0</v>
      </c>
      <c r="H190" s="63">
        <f>IFERROR(IF(NeodplačanoPosojilo*OdobrenoPosojilo,KončnoStanje,0), 0)</f>
        <v>0</v>
      </c>
    </row>
    <row r="191" spans="2:11" ht="20.100000000000001" customHeight="1" x14ac:dyDescent="0.25">
      <c r="B191" s="61" t="str">
        <f>IFERROR(IF(NeodplačanoPosojilo*OdobrenoPosojilo,ŠtevilkaObroka,""), "")</f>
        <v/>
      </c>
      <c r="C191" s="62" t="str">
        <f>IFERROR(IF(NeodplačanoPosojilo*OdobrenoPosojilo,DatumPlačila,ZačetniDatumPosojila), ZačetniDatumPosojila)</f>
        <v xml:space="preserve"> </v>
      </c>
      <c r="D191" s="63" t="str">
        <f>IFERROR(IF(NeodplačanoPosojilo*OdobrenoPosojilo,VrednostPosojila,""), "")</f>
        <v/>
      </c>
      <c r="E191" s="63">
        <f>IFERROR(IF(NeodplačanoPosojilo*OdobrenoPosojilo,MesečniObrok,0), 0)</f>
        <v>0</v>
      </c>
      <c r="F191" s="63">
        <f>IFERROR(IF(NeodplačanoPosojilo*OdobrenoPosojilo,Glavnica,0), 0)</f>
        <v>0</v>
      </c>
      <c r="G191" s="63">
        <f>IFERROR(IF(NeodplačanoPosojilo*OdobrenoPosojilo,ZnesekObresti,0), 0)</f>
        <v>0</v>
      </c>
      <c r="H191" s="63">
        <f>IFERROR(IF(NeodplačanoPosojilo*OdobrenoPosojilo,KončnoStanje,0), 0)</f>
        <v>0</v>
      </c>
    </row>
    <row r="192" spans="2:11" ht="20.100000000000001" customHeight="1" x14ac:dyDescent="0.25">
      <c r="B192" s="61" t="str">
        <f>IFERROR(IF(NeodplačanoPosojilo*OdobrenoPosojilo,ŠtevilkaObroka,""), "")</f>
        <v/>
      </c>
      <c r="C192" s="62" t="str">
        <f>IFERROR(IF(NeodplačanoPosojilo*OdobrenoPosojilo,DatumPlačila,ZačetniDatumPosojila), ZačetniDatumPosojila)</f>
        <v xml:space="preserve"> </v>
      </c>
      <c r="D192" s="63" t="str">
        <f>IFERROR(IF(NeodplačanoPosojilo*OdobrenoPosojilo,VrednostPosojila,""), "")</f>
        <v/>
      </c>
      <c r="E192" s="63">
        <f>IFERROR(IF(NeodplačanoPosojilo*OdobrenoPosojilo,MesečniObrok,0), 0)</f>
        <v>0</v>
      </c>
      <c r="F192" s="63">
        <f>IFERROR(IF(NeodplačanoPosojilo*OdobrenoPosojilo,Glavnica,0), 0)</f>
        <v>0</v>
      </c>
      <c r="G192" s="63">
        <f>IFERROR(IF(NeodplačanoPosojilo*OdobrenoPosojilo,ZnesekObresti,0), 0)</f>
        <v>0</v>
      </c>
      <c r="H192" s="63">
        <f>IFERROR(IF(NeodplačanoPosojilo*OdobrenoPosojilo,KončnoStanje,0), 0)</f>
        <v>0</v>
      </c>
    </row>
    <row r="193" spans="2:8" ht="20.100000000000001" customHeight="1" x14ac:dyDescent="0.25">
      <c r="B193" s="61" t="str">
        <f>IFERROR(IF(NeodplačanoPosojilo*OdobrenoPosojilo,ŠtevilkaObroka,""), "")</f>
        <v/>
      </c>
      <c r="C193" s="62" t="str">
        <f>IFERROR(IF(NeodplačanoPosojilo*OdobrenoPosojilo,DatumPlačila,ZačetniDatumPosojila), ZačetniDatumPosojila)</f>
        <v xml:space="preserve"> </v>
      </c>
      <c r="D193" s="63" t="str">
        <f>IFERROR(IF(NeodplačanoPosojilo*OdobrenoPosojilo,VrednostPosojila,""), "")</f>
        <v/>
      </c>
      <c r="E193" s="63">
        <f>IFERROR(IF(NeodplačanoPosojilo*OdobrenoPosojilo,MesečniObrok,0), 0)</f>
        <v>0</v>
      </c>
      <c r="F193" s="63">
        <f>IFERROR(IF(NeodplačanoPosojilo*OdobrenoPosojilo,Glavnica,0), 0)</f>
        <v>0</v>
      </c>
      <c r="G193" s="63">
        <f>IFERROR(IF(NeodplačanoPosojilo*OdobrenoPosojilo,ZnesekObresti,0), 0)</f>
        <v>0</v>
      </c>
      <c r="H193" s="63">
        <f>IFERROR(IF(NeodplačanoPosojilo*OdobrenoPosojilo,KončnoStanje,0), 0)</f>
        <v>0</v>
      </c>
    </row>
    <row r="194" spans="2:8" ht="20.100000000000001" customHeight="1" x14ac:dyDescent="0.25">
      <c r="B194" s="61" t="str">
        <f>IFERROR(IF(NeodplačanoPosojilo*OdobrenoPosojilo,ŠtevilkaObroka,""), "")</f>
        <v/>
      </c>
      <c r="C194" s="62" t="str">
        <f>IFERROR(IF(NeodplačanoPosojilo*OdobrenoPosojilo,DatumPlačila,ZačetniDatumPosojila), ZačetniDatumPosojila)</f>
        <v xml:space="preserve"> </v>
      </c>
      <c r="D194" s="63" t="str">
        <f>IFERROR(IF(NeodplačanoPosojilo*OdobrenoPosojilo,VrednostPosojila,""), "")</f>
        <v/>
      </c>
      <c r="E194" s="63">
        <f>IFERROR(IF(NeodplačanoPosojilo*OdobrenoPosojilo,MesečniObrok,0), 0)</f>
        <v>0</v>
      </c>
      <c r="F194" s="63">
        <f>IFERROR(IF(NeodplačanoPosojilo*OdobrenoPosojilo,Glavnica,0), 0)</f>
        <v>0</v>
      </c>
      <c r="G194" s="63">
        <f>IFERROR(IF(NeodplačanoPosojilo*OdobrenoPosojilo,ZnesekObresti,0), 0)</f>
        <v>0</v>
      </c>
      <c r="H194" s="63">
        <f>IFERROR(IF(NeodplačanoPosojilo*OdobrenoPosojilo,KončnoStanje,0), 0)</f>
        <v>0</v>
      </c>
    </row>
    <row r="195" spans="2:8" ht="20.100000000000001" customHeight="1" x14ac:dyDescent="0.25">
      <c r="B195" s="61" t="str">
        <f>IFERROR(IF(NeodplačanoPosojilo*OdobrenoPosojilo,ŠtevilkaObroka,""), "")</f>
        <v/>
      </c>
      <c r="C195" s="62" t="str">
        <f>IFERROR(IF(NeodplačanoPosojilo*OdobrenoPosojilo,DatumPlačila,ZačetniDatumPosojila), ZačetniDatumPosojila)</f>
        <v xml:space="preserve"> </v>
      </c>
      <c r="D195" s="63" t="str">
        <f>IFERROR(IF(NeodplačanoPosojilo*OdobrenoPosojilo,VrednostPosojila,""), "")</f>
        <v/>
      </c>
      <c r="E195" s="63">
        <f>IFERROR(IF(NeodplačanoPosojilo*OdobrenoPosojilo,MesečniObrok,0), 0)</f>
        <v>0</v>
      </c>
      <c r="F195" s="63">
        <f>IFERROR(IF(NeodplačanoPosojilo*OdobrenoPosojilo,Glavnica,0), 0)</f>
        <v>0</v>
      </c>
      <c r="G195" s="63">
        <f>IFERROR(IF(NeodplačanoPosojilo*OdobrenoPosojilo,ZnesekObresti,0), 0)</f>
        <v>0</v>
      </c>
      <c r="H195" s="63">
        <f>IFERROR(IF(NeodplačanoPosojilo*OdobrenoPosojilo,KončnoStanje,0), 0)</f>
        <v>0</v>
      </c>
    </row>
    <row r="196" spans="2:8" ht="20.100000000000001" customHeight="1" x14ac:dyDescent="0.25">
      <c r="B196" s="61" t="str">
        <f>IFERROR(IF(NeodplačanoPosojilo*OdobrenoPosojilo,ŠtevilkaObroka,""), "")</f>
        <v/>
      </c>
      <c r="C196" s="62" t="str">
        <f>IFERROR(IF(NeodplačanoPosojilo*OdobrenoPosojilo,DatumPlačila,ZačetniDatumPosojila), ZačetniDatumPosojila)</f>
        <v xml:space="preserve"> </v>
      </c>
      <c r="D196" s="63" t="str">
        <f>IFERROR(IF(NeodplačanoPosojilo*OdobrenoPosojilo,VrednostPosojila,""), "")</f>
        <v/>
      </c>
      <c r="E196" s="63">
        <f>IFERROR(IF(NeodplačanoPosojilo*OdobrenoPosojilo,MesečniObrok,0), 0)</f>
        <v>0</v>
      </c>
      <c r="F196" s="63">
        <f>IFERROR(IF(NeodplačanoPosojilo*OdobrenoPosojilo,Glavnica,0), 0)</f>
        <v>0</v>
      </c>
      <c r="G196" s="63">
        <f>IFERROR(IF(NeodplačanoPosojilo*OdobrenoPosojilo,ZnesekObresti,0), 0)</f>
        <v>0</v>
      </c>
      <c r="H196" s="63">
        <f>IFERROR(IF(NeodplačanoPosojilo*OdobrenoPosojilo,KončnoStanje,0), 0)</f>
        <v>0</v>
      </c>
    </row>
    <row r="197" spans="2:8" ht="20.100000000000001" customHeight="1" x14ac:dyDescent="0.25">
      <c r="B197" s="61" t="str">
        <f>IFERROR(IF(NeodplačanoPosojilo*OdobrenoPosojilo,ŠtevilkaObroka,""), "")</f>
        <v/>
      </c>
      <c r="C197" s="62" t="str">
        <f>IFERROR(IF(NeodplačanoPosojilo*OdobrenoPosojilo,DatumPlačila,ZačetniDatumPosojila), ZačetniDatumPosojila)</f>
        <v xml:space="preserve"> </v>
      </c>
      <c r="D197" s="63" t="str">
        <f>IFERROR(IF(NeodplačanoPosojilo*OdobrenoPosojilo,VrednostPosojila,""), "")</f>
        <v/>
      </c>
      <c r="E197" s="63">
        <f>IFERROR(IF(NeodplačanoPosojilo*OdobrenoPosojilo,MesečniObrok,0), 0)</f>
        <v>0</v>
      </c>
      <c r="F197" s="63">
        <f>IFERROR(IF(NeodplačanoPosojilo*OdobrenoPosojilo,Glavnica,0), 0)</f>
        <v>0</v>
      </c>
      <c r="G197" s="63">
        <f>IFERROR(IF(NeodplačanoPosojilo*OdobrenoPosojilo,ZnesekObresti,0), 0)</f>
        <v>0</v>
      </c>
      <c r="H197" s="63">
        <f>IFERROR(IF(NeodplačanoPosojilo*OdobrenoPosojilo,KončnoStanje,0), 0)</f>
        <v>0</v>
      </c>
    </row>
    <row r="198" spans="2:8" ht="20.100000000000001" customHeight="1" x14ac:dyDescent="0.25">
      <c r="B198" s="61" t="str">
        <f>IFERROR(IF(NeodplačanoPosojilo*OdobrenoPosojilo,ŠtevilkaObroka,""), "")</f>
        <v/>
      </c>
      <c r="C198" s="62" t="str">
        <f>IFERROR(IF(NeodplačanoPosojilo*OdobrenoPosojilo,DatumPlačila,ZačetniDatumPosojila), ZačetniDatumPosojila)</f>
        <v xml:space="preserve"> </v>
      </c>
      <c r="D198" s="63" t="str">
        <f>IFERROR(IF(NeodplačanoPosojilo*OdobrenoPosojilo,VrednostPosojila,""), "")</f>
        <v/>
      </c>
      <c r="E198" s="63">
        <f>IFERROR(IF(NeodplačanoPosojilo*OdobrenoPosojilo,MesečniObrok,0), 0)</f>
        <v>0</v>
      </c>
      <c r="F198" s="63">
        <f>IFERROR(IF(NeodplačanoPosojilo*OdobrenoPosojilo,Glavnica,0), 0)</f>
        <v>0</v>
      </c>
      <c r="G198" s="63">
        <f>IFERROR(IF(NeodplačanoPosojilo*OdobrenoPosojilo,ZnesekObresti,0), 0)</f>
        <v>0</v>
      </c>
      <c r="H198" s="63">
        <f>IFERROR(IF(NeodplačanoPosojilo*OdobrenoPosojilo,KončnoStanje,0), 0)</f>
        <v>0</v>
      </c>
    </row>
    <row r="199" spans="2:8" ht="20.100000000000001" customHeight="1" x14ac:dyDescent="0.25">
      <c r="B199" s="61" t="str">
        <f>IFERROR(IF(NeodplačanoPosojilo*OdobrenoPosojilo,ŠtevilkaObroka,""), "")</f>
        <v/>
      </c>
      <c r="C199" s="62" t="str">
        <f>IFERROR(IF(NeodplačanoPosojilo*OdobrenoPosojilo,DatumPlačila,ZačetniDatumPosojila), ZačetniDatumPosojila)</f>
        <v xml:space="preserve"> </v>
      </c>
      <c r="D199" s="63" t="str">
        <f>IFERROR(IF(NeodplačanoPosojilo*OdobrenoPosojilo,VrednostPosojila,""), "")</f>
        <v/>
      </c>
      <c r="E199" s="63">
        <f>IFERROR(IF(NeodplačanoPosojilo*OdobrenoPosojilo,MesečniObrok,0), 0)</f>
        <v>0</v>
      </c>
      <c r="F199" s="63">
        <f>IFERROR(IF(NeodplačanoPosojilo*OdobrenoPosojilo,Glavnica,0), 0)</f>
        <v>0</v>
      </c>
      <c r="G199" s="63">
        <f>IFERROR(IF(NeodplačanoPosojilo*OdobrenoPosojilo,ZnesekObresti,0), 0)</f>
        <v>0</v>
      </c>
      <c r="H199" s="63">
        <f>IFERROR(IF(NeodplačanoPosojilo*OdobrenoPosojilo,KončnoStanje,0), 0)</f>
        <v>0</v>
      </c>
    </row>
    <row r="200" spans="2:8" ht="20.100000000000001" customHeight="1" x14ac:dyDescent="0.25">
      <c r="B200" s="61" t="str">
        <f>IFERROR(IF(NeodplačanoPosojilo*OdobrenoPosojilo,ŠtevilkaObroka,""), "")</f>
        <v/>
      </c>
      <c r="C200" s="62" t="str">
        <f>IFERROR(IF(NeodplačanoPosojilo*OdobrenoPosojilo,DatumPlačila,ZačetniDatumPosojila), ZačetniDatumPosojila)</f>
        <v xml:space="preserve"> </v>
      </c>
      <c r="D200" s="63" t="str">
        <f>IFERROR(IF(NeodplačanoPosojilo*OdobrenoPosojilo,VrednostPosojila,""), "")</f>
        <v/>
      </c>
      <c r="E200" s="63">
        <f>IFERROR(IF(NeodplačanoPosojilo*OdobrenoPosojilo,MesečniObrok,0), 0)</f>
        <v>0</v>
      </c>
      <c r="F200" s="63">
        <f>IFERROR(IF(NeodplačanoPosojilo*OdobrenoPosojilo,Glavnica,0), 0)</f>
        <v>0</v>
      </c>
      <c r="G200" s="63">
        <f>IFERROR(IF(NeodplačanoPosojilo*OdobrenoPosojilo,ZnesekObresti,0), 0)</f>
        <v>0</v>
      </c>
      <c r="H200" s="63">
        <f>IFERROR(IF(NeodplačanoPosojilo*OdobrenoPosojilo,KončnoStanje,0), 0)</f>
        <v>0</v>
      </c>
    </row>
    <row r="201" spans="2:8" ht="20.100000000000001" customHeight="1" x14ac:dyDescent="0.25">
      <c r="B201" s="61" t="str">
        <f>IFERROR(IF(NeodplačanoPosojilo*OdobrenoPosojilo,ŠtevilkaObroka,""), "")</f>
        <v/>
      </c>
      <c r="C201" s="62" t="str">
        <f>IFERROR(IF(NeodplačanoPosojilo*OdobrenoPosojilo,DatumPlačila,ZačetniDatumPosojila), ZačetniDatumPosojila)</f>
        <v xml:space="preserve"> </v>
      </c>
      <c r="D201" s="63" t="str">
        <f>IFERROR(IF(NeodplačanoPosojilo*OdobrenoPosojilo,VrednostPosojila,""), "")</f>
        <v/>
      </c>
      <c r="E201" s="63">
        <f>IFERROR(IF(NeodplačanoPosojilo*OdobrenoPosojilo,MesečniObrok,0), 0)</f>
        <v>0</v>
      </c>
      <c r="F201" s="63">
        <f>IFERROR(IF(NeodplačanoPosojilo*OdobrenoPosojilo,Glavnica,0), 0)</f>
        <v>0</v>
      </c>
      <c r="G201" s="63">
        <f>IFERROR(IF(NeodplačanoPosojilo*OdobrenoPosojilo,ZnesekObresti,0), 0)</f>
        <v>0</v>
      </c>
      <c r="H201" s="63">
        <f>IFERROR(IF(NeodplačanoPosojilo*OdobrenoPosojilo,KončnoStanje,0), 0)</f>
        <v>0</v>
      </c>
    </row>
    <row r="202" spans="2:8" ht="20.100000000000001" customHeight="1" x14ac:dyDescent="0.25">
      <c r="B202" s="61" t="str">
        <f>IFERROR(IF(NeodplačanoPosojilo*OdobrenoPosojilo,ŠtevilkaObroka,""), "")</f>
        <v/>
      </c>
      <c r="C202" s="62" t="str">
        <f>IFERROR(IF(NeodplačanoPosojilo*OdobrenoPosojilo,DatumPlačila,ZačetniDatumPosojila), ZačetniDatumPosojila)</f>
        <v xml:space="preserve"> </v>
      </c>
      <c r="D202" s="63" t="str">
        <f>IFERROR(IF(NeodplačanoPosojilo*OdobrenoPosojilo,VrednostPosojila,""), "")</f>
        <v/>
      </c>
      <c r="E202" s="63">
        <f>IFERROR(IF(NeodplačanoPosojilo*OdobrenoPosojilo,MesečniObrok,0), 0)</f>
        <v>0</v>
      </c>
      <c r="F202" s="63">
        <f>IFERROR(IF(NeodplačanoPosojilo*OdobrenoPosojilo,Glavnica,0), 0)</f>
        <v>0</v>
      </c>
      <c r="G202" s="63">
        <f>IFERROR(IF(NeodplačanoPosojilo*OdobrenoPosojilo,ZnesekObresti,0), 0)</f>
        <v>0</v>
      </c>
      <c r="H202" s="63">
        <f>IFERROR(IF(NeodplačanoPosojilo*OdobrenoPosojilo,KončnoStanje,0), 0)</f>
        <v>0</v>
      </c>
    </row>
    <row r="203" spans="2:8" ht="20.100000000000001" customHeight="1" x14ac:dyDescent="0.25">
      <c r="B203" s="61" t="str">
        <f>IFERROR(IF(NeodplačanoPosojilo*OdobrenoPosojilo,ŠtevilkaObroka,""), "")</f>
        <v/>
      </c>
      <c r="C203" s="62" t="str">
        <f>IFERROR(IF(NeodplačanoPosojilo*OdobrenoPosojilo,DatumPlačila,ZačetniDatumPosojila), ZačetniDatumPosojila)</f>
        <v xml:space="preserve"> </v>
      </c>
      <c r="D203" s="63" t="str">
        <f>IFERROR(IF(NeodplačanoPosojilo*OdobrenoPosojilo,VrednostPosojila,""), "")</f>
        <v/>
      </c>
      <c r="E203" s="63">
        <f>IFERROR(IF(NeodplačanoPosojilo*OdobrenoPosojilo,MesečniObrok,0), 0)</f>
        <v>0</v>
      </c>
      <c r="F203" s="63">
        <f>IFERROR(IF(NeodplačanoPosojilo*OdobrenoPosojilo,Glavnica,0), 0)</f>
        <v>0</v>
      </c>
      <c r="G203" s="63">
        <f>IFERROR(IF(NeodplačanoPosojilo*OdobrenoPosojilo,ZnesekObresti,0), 0)</f>
        <v>0</v>
      </c>
      <c r="H203" s="63">
        <f>IFERROR(IF(NeodplačanoPosojilo*OdobrenoPosojilo,KončnoStanje,0), 0)</f>
        <v>0</v>
      </c>
    </row>
    <row r="204" spans="2:8" ht="20.100000000000001" customHeight="1" x14ac:dyDescent="0.25">
      <c r="B204" s="61" t="str">
        <f>IFERROR(IF(NeodplačanoPosojilo*OdobrenoPosojilo,ŠtevilkaObroka,""), "")</f>
        <v/>
      </c>
      <c r="C204" s="62" t="str">
        <f>IFERROR(IF(NeodplačanoPosojilo*OdobrenoPosojilo,DatumPlačila,ZačetniDatumPosojila), ZačetniDatumPosojila)</f>
        <v xml:space="preserve"> </v>
      </c>
      <c r="D204" s="63" t="str">
        <f>IFERROR(IF(NeodplačanoPosojilo*OdobrenoPosojilo,VrednostPosojila,""), "")</f>
        <v/>
      </c>
      <c r="E204" s="63">
        <f>IFERROR(IF(NeodplačanoPosojilo*OdobrenoPosojilo,MesečniObrok,0), 0)</f>
        <v>0</v>
      </c>
      <c r="F204" s="63">
        <f>IFERROR(IF(NeodplačanoPosojilo*OdobrenoPosojilo,Glavnica,0), 0)</f>
        <v>0</v>
      </c>
      <c r="G204" s="63">
        <f>IFERROR(IF(NeodplačanoPosojilo*OdobrenoPosojilo,ZnesekObresti,0), 0)</f>
        <v>0</v>
      </c>
      <c r="H204" s="63">
        <f>IFERROR(IF(NeodplačanoPosojilo*OdobrenoPosojilo,KončnoStanje,0), 0)</f>
        <v>0</v>
      </c>
    </row>
    <row r="205" spans="2:8" ht="20.100000000000001" customHeight="1" x14ac:dyDescent="0.25">
      <c r="B205" s="61" t="str">
        <f>IFERROR(IF(NeodplačanoPosojilo*OdobrenoPosojilo,ŠtevilkaObroka,""), "")</f>
        <v/>
      </c>
      <c r="C205" s="62" t="str">
        <f>IFERROR(IF(NeodplačanoPosojilo*OdobrenoPosojilo,DatumPlačila,ZačetniDatumPosojila), ZačetniDatumPosojila)</f>
        <v xml:space="preserve"> </v>
      </c>
      <c r="D205" s="63" t="str">
        <f>IFERROR(IF(NeodplačanoPosojilo*OdobrenoPosojilo,VrednostPosojila,""), "")</f>
        <v/>
      </c>
      <c r="E205" s="63">
        <f>IFERROR(IF(NeodplačanoPosojilo*OdobrenoPosojilo,MesečniObrok,0), 0)</f>
        <v>0</v>
      </c>
      <c r="F205" s="63">
        <f>IFERROR(IF(NeodplačanoPosojilo*OdobrenoPosojilo,Glavnica,0), 0)</f>
        <v>0</v>
      </c>
      <c r="G205" s="63">
        <f>IFERROR(IF(NeodplačanoPosojilo*OdobrenoPosojilo,ZnesekObresti,0), 0)</f>
        <v>0</v>
      </c>
      <c r="H205" s="63">
        <f>IFERROR(IF(NeodplačanoPosojilo*OdobrenoPosojilo,KončnoStanje,0), 0)</f>
        <v>0</v>
      </c>
    </row>
    <row r="206" spans="2:8" ht="20.100000000000001" customHeight="1" x14ac:dyDescent="0.25">
      <c r="B206" s="61" t="str">
        <f>IFERROR(IF(NeodplačanoPosojilo*OdobrenoPosojilo,ŠtevilkaObroka,""), "")</f>
        <v/>
      </c>
      <c r="C206" s="62" t="str">
        <f>IFERROR(IF(NeodplačanoPosojilo*OdobrenoPosojilo,DatumPlačila,ZačetniDatumPosojila), ZačetniDatumPosojila)</f>
        <v xml:space="preserve"> </v>
      </c>
      <c r="D206" s="63" t="str">
        <f>IFERROR(IF(NeodplačanoPosojilo*OdobrenoPosojilo,VrednostPosojila,""), "")</f>
        <v/>
      </c>
      <c r="E206" s="63">
        <f>IFERROR(IF(NeodplačanoPosojilo*OdobrenoPosojilo,MesečniObrok,0), 0)</f>
        <v>0</v>
      </c>
      <c r="F206" s="63">
        <f>IFERROR(IF(NeodplačanoPosojilo*OdobrenoPosojilo,Glavnica,0), 0)</f>
        <v>0</v>
      </c>
      <c r="G206" s="63">
        <f>IFERROR(IF(NeodplačanoPosojilo*OdobrenoPosojilo,ZnesekObresti,0), 0)</f>
        <v>0</v>
      </c>
      <c r="H206" s="63">
        <f>IFERROR(IF(NeodplačanoPosojilo*OdobrenoPosojilo,KončnoStanje,0), 0)</f>
        <v>0</v>
      </c>
    </row>
    <row r="207" spans="2:8" ht="20.100000000000001" customHeight="1" x14ac:dyDescent="0.25">
      <c r="B207" s="61" t="str">
        <f>IFERROR(IF(NeodplačanoPosojilo*OdobrenoPosojilo,ŠtevilkaObroka,""), "")</f>
        <v/>
      </c>
      <c r="C207" s="62" t="str">
        <f>IFERROR(IF(NeodplačanoPosojilo*OdobrenoPosojilo,DatumPlačila,ZačetniDatumPosojila), ZačetniDatumPosojila)</f>
        <v xml:space="preserve"> </v>
      </c>
      <c r="D207" s="63" t="str">
        <f>IFERROR(IF(NeodplačanoPosojilo*OdobrenoPosojilo,VrednostPosojila,""), "")</f>
        <v/>
      </c>
      <c r="E207" s="63">
        <f>IFERROR(IF(NeodplačanoPosojilo*OdobrenoPosojilo,MesečniObrok,0), 0)</f>
        <v>0</v>
      </c>
      <c r="F207" s="63">
        <f>IFERROR(IF(NeodplačanoPosojilo*OdobrenoPosojilo,Glavnica,0), 0)</f>
        <v>0</v>
      </c>
      <c r="G207" s="63">
        <f>IFERROR(IF(NeodplačanoPosojilo*OdobrenoPosojilo,ZnesekObresti,0), 0)</f>
        <v>0</v>
      </c>
      <c r="H207" s="63">
        <f>IFERROR(IF(NeodplačanoPosojilo*OdobrenoPosojilo,KončnoStanje,0), 0)</f>
        <v>0</v>
      </c>
    </row>
    <row r="208" spans="2:8" ht="20.100000000000001" customHeight="1" x14ac:dyDescent="0.25">
      <c r="B208" s="61" t="str">
        <f>IFERROR(IF(NeodplačanoPosojilo*OdobrenoPosojilo,ŠtevilkaObroka,""), "")</f>
        <v/>
      </c>
      <c r="C208" s="62" t="str">
        <f>IFERROR(IF(NeodplačanoPosojilo*OdobrenoPosojilo,DatumPlačila,ZačetniDatumPosojila), ZačetniDatumPosojila)</f>
        <v xml:space="preserve"> </v>
      </c>
      <c r="D208" s="63" t="str">
        <f>IFERROR(IF(NeodplačanoPosojilo*OdobrenoPosojilo,VrednostPosojila,""), "")</f>
        <v/>
      </c>
      <c r="E208" s="63">
        <f>IFERROR(IF(NeodplačanoPosojilo*OdobrenoPosojilo,MesečniObrok,0), 0)</f>
        <v>0</v>
      </c>
      <c r="F208" s="63">
        <f>IFERROR(IF(NeodplačanoPosojilo*OdobrenoPosojilo,Glavnica,0), 0)</f>
        <v>0</v>
      </c>
      <c r="G208" s="63">
        <f>IFERROR(IF(NeodplačanoPosojilo*OdobrenoPosojilo,ZnesekObresti,0), 0)</f>
        <v>0</v>
      </c>
      <c r="H208" s="63">
        <f>IFERROR(IF(NeodplačanoPosojilo*OdobrenoPosojilo,KončnoStanje,0), 0)</f>
        <v>0</v>
      </c>
    </row>
    <row r="209" spans="2:8" ht="20.100000000000001" customHeight="1" x14ac:dyDescent="0.25">
      <c r="B209" s="61" t="str">
        <f>IFERROR(IF(NeodplačanoPosojilo*OdobrenoPosojilo,ŠtevilkaObroka,""), "")</f>
        <v/>
      </c>
      <c r="C209" s="62" t="str">
        <f>IFERROR(IF(NeodplačanoPosojilo*OdobrenoPosojilo,DatumPlačila,ZačetniDatumPosojila), ZačetniDatumPosojila)</f>
        <v xml:space="preserve"> </v>
      </c>
      <c r="D209" s="63" t="str">
        <f>IFERROR(IF(NeodplačanoPosojilo*OdobrenoPosojilo,VrednostPosojila,""), "")</f>
        <v/>
      </c>
      <c r="E209" s="63">
        <f>IFERROR(IF(NeodplačanoPosojilo*OdobrenoPosojilo,MesečniObrok,0), 0)</f>
        <v>0</v>
      </c>
      <c r="F209" s="63">
        <f>IFERROR(IF(NeodplačanoPosojilo*OdobrenoPosojilo,Glavnica,0), 0)</f>
        <v>0</v>
      </c>
      <c r="G209" s="63">
        <f>IFERROR(IF(NeodplačanoPosojilo*OdobrenoPosojilo,ZnesekObresti,0), 0)</f>
        <v>0</v>
      </c>
      <c r="H209" s="63">
        <f>IFERROR(IF(NeodplačanoPosojilo*OdobrenoPosojilo,KončnoStanje,0), 0)</f>
        <v>0</v>
      </c>
    </row>
    <row r="210" spans="2:8" ht="20.100000000000001" customHeight="1" x14ac:dyDescent="0.25">
      <c r="B210" s="61" t="str">
        <f>IFERROR(IF(NeodplačanoPosojilo*OdobrenoPosojilo,ŠtevilkaObroka,""), "")</f>
        <v/>
      </c>
      <c r="C210" s="62" t="str">
        <f>IFERROR(IF(NeodplačanoPosojilo*OdobrenoPosojilo,DatumPlačila,ZačetniDatumPosojila), ZačetniDatumPosojila)</f>
        <v xml:space="preserve"> </v>
      </c>
      <c r="D210" s="63" t="str">
        <f>IFERROR(IF(NeodplačanoPosojilo*OdobrenoPosojilo,VrednostPosojila,""), "")</f>
        <v/>
      </c>
      <c r="E210" s="63">
        <f>IFERROR(IF(NeodplačanoPosojilo*OdobrenoPosojilo,MesečniObrok,0), 0)</f>
        <v>0</v>
      </c>
      <c r="F210" s="63">
        <f>IFERROR(IF(NeodplačanoPosojilo*OdobrenoPosojilo,Glavnica,0), 0)</f>
        <v>0</v>
      </c>
      <c r="G210" s="63">
        <f>IFERROR(IF(NeodplačanoPosojilo*OdobrenoPosojilo,ZnesekObresti,0), 0)</f>
        <v>0</v>
      </c>
      <c r="H210" s="63">
        <f>IFERROR(IF(NeodplačanoPosojilo*OdobrenoPosojilo,KončnoStanje,0), 0)</f>
        <v>0</v>
      </c>
    </row>
    <row r="211" spans="2:8" ht="20.100000000000001" customHeight="1" x14ac:dyDescent="0.25">
      <c r="B211" s="61" t="str">
        <f>IFERROR(IF(NeodplačanoPosojilo*OdobrenoPosojilo,ŠtevilkaObroka,""), "")</f>
        <v/>
      </c>
      <c r="C211" s="62" t="str">
        <f>IFERROR(IF(NeodplačanoPosojilo*OdobrenoPosojilo,DatumPlačila,ZačetniDatumPosojila), ZačetniDatumPosojila)</f>
        <v xml:space="preserve"> </v>
      </c>
      <c r="D211" s="63" t="str">
        <f>IFERROR(IF(NeodplačanoPosojilo*OdobrenoPosojilo,VrednostPosojila,""), "")</f>
        <v/>
      </c>
      <c r="E211" s="63">
        <f>IFERROR(IF(NeodplačanoPosojilo*OdobrenoPosojilo,MesečniObrok,0), 0)</f>
        <v>0</v>
      </c>
      <c r="F211" s="63">
        <f>IFERROR(IF(NeodplačanoPosojilo*OdobrenoPosojilo,Glavnica,0), 0)</f>
        <v>0</v>
      </c>
      <c r="G211" s="63">
        <f>IFERROR(IF(NeodplačanoPosojilo*OdobrenoPosojilo,ZnesekObresti,0), 0)</f>
        <v>0</v>
      </c>
      <c r="H211" s="63">
        <f>IFERROR(IF(NeodplačanoPosojilo*OdobrenoPosojilo,KončnoStanje,0), 0)</f>
        <v>0</v>
      </c>
    </row>
    <row r="212" spans="2:8" ht="20.100000000000001" customHeight="1" x14ac:dyDescent="0.25">
      <c r="B212" s="61" t="str">
        <f>IFERROR(IF(NeodplačanoPosojilo*OdobrenoPosojilo,ŠtevilkaObroka,""), "")</f>
        <v/>
      </c>
      <c r="C212" s="62" t="str">
        <f>IFERROR(IF(NeodplačanoPosojilo*OdobrenoPosojilo,DatumPlačila,ZačetniDatumPosojila), ZačetniDatumPosojila)</f>
        <v xml:space="preserve"> </v>
      </c>
      <c r="D212" s="63" t="str">
        <f>IFERROR(IF(NeodplačanoPosojilo*OdobrenoPosojilo,VrednostPosojila,""), "")</f>
        <v/>
      </c>
      <c r="E212" s="63">
        <f>IFERROR(IF(NeodplačanoPosojilo*OdobrenoPosojilo,MesečniObrok,0), 0)</f>
        <v>0</v>
      </c>
      <c r="F212" s="63">
        <f>IFERROR(IF(NeodplačanoPosojilo*OdobrenoPosojilo,Glavnica,0), 0)</f>
        <v>0</v>
      </c>
      <c r="G212" s="63">
        <f>IFERROR(IF(NeodplačanoPosojilo*OdobrenoPosojilo,ZnesekObresti,0), 0)</f>
        <v>0</v>
      </c>
      <c r="H212" s="63">
        <f>IFERROR(IF(NeodplačanoPosojilo*OdobrenoPosojilo,KončnoStanje,0), 0)</f>
        <v>0</v>
      </c>
    </row>
    <row r="213" spans="2:8" ht="20.100000000000001" customHeight="1" x14ac:dyDescent="0.25">
      <c r="B213" s="61" t="str">
        <f>IFERROR(IF(NeodplačanoPosojilo*OdobrenoPosojilo,ŠtevilkaObroka,""), "")</f>
        <v/>
      </c>
      <c r="C213" s="62" t="str">
        <f>IFERROR(IF(NeodplačanoPosojilo*OdobrenoPosojilo,DatumPlačila,ZačetniDatumPosojila), ZačetniDatumPosojila)</f>
        <v xml:space="preserve"> </v>
      </c>
      <c r="D213" s="63" t="str">
        <f>IFERROR(IF(NeodplačanoPosojilo*OdobrenoPosojilo,VrednostPosojila,""), "")</f>
        <v/>
      </c>
      <c r="E213" s="63">
        <f>IFERROR(IF(NeodplačanoPosojilo*OdobrenoPosojilo,MesečniObrok,0), 0)</f>
        <v>0</v>
      </c>
      <c r="F213" s="63">
        <f>IFERROR(IF(NeodplačanoPosojilo*OdobrenoPosojilo,Glavnica,0), 0)</f>
        <v>0</v>
      </c>
      <c r="G213" s="63">
        <f>IFERROR(IF(NeodplačanoPosojilo*OdobrenoPosojilo,ZnesekObresti,0), 0)</f>
        <v>0</v>
      </c>
      <c r="H213" s="63">
        <f>IFERROR(IF(NeodplačanoPosojilo*OdobrenoPosojilo,KončnoStanje,0), 0)</f>
        <v>0</v>
      </c>
    </row>
    <row r="214" spans="2:8" ht="20.100000000000001" customHeight="1" x14ac:dyDescent="0.25">
      <c r="B214" s="61" t="str">
        <f>IFERROR(IF(NeodplačanoPosojilo*OdobrenoPosojilo,ŠtevilkaObroka,""), "")</f>
        <v/>
      </c>
      <c r="C214" s="62" t="str">
        <f>IFERROR(IF(NeodplačanoPosojilo*OdobrenoPosojilo,DatumPlačila,ZačetniDatumPosojila), ZačetniDatumPosojila)</f>
        <v xml:space="preserve"> </v>
      </c>
      <c r="D214" s="63" t="str">
        <f>IFERROR(IF(NeodplačanoPosojilo*OdobrenoPosojilo,VrednostPosojila,""), "")</f>
        <v/>
      </c>
      <c r="E214" s="63">
        <f>IFERROR(IF(NeodplačanoPosojilo*OdobrenoPosojilo,MesečniObrok,0), 0)</f>
        <v>0</v>
      </c>
      <c r="F214" s="63">
        <f>IFERROR(IF(NeodplačanoPosojilo*OdobrenoPosojilo,Glavnica,0), 0)</f>
        <v>0</v>
      </c>
      <c r="G214" s="63">
        <f>IFERROR(IF(NeodplačanoPosojilo*OdobrenoPosojilo,ZnesekObresti,0), 0)</f>
        <v>0</v>
      </c>
      <c r="H214" s="63">
        <f>IFERROR(IF(NeodplačanoPosojilo*OdobrenoPosojilo,KončnoStanje,0), 0)</f>
        <v>0</v>
      </c>
    </row>
    <row r="215" spans="2:8" ht="20.100000000000001" customHeight="1" x14ac:dyDescent="0.25">
      <c r="B215" s="61" t="str">
        <f>IFERROR(IF(NeodplačanoPosojilo*OdobrenoPosojilo,ŠtevilkaObroka,""), "")</f>
        <v/>
      </c>
      <c r="C215" s="62" t="str">
        <f>IFERROR(IF(NeodplačanoPosojilo*OdobrenoPosojilo,DatumPlačila,ZačetniDatumPosojila), ZačetniDatumPosojila)</f>
        <v xml:space="preserve"> </v>
      </c>
      <c r="D215" s="63" t="str">
        <f>IFERROR(IF(NeodplačanoPosojilo*OdobrenoPosojilo,VrednostPosojila,""), "")</f>
        <v/>
      </c>
      <c r="E215" s="63">
        <f>IFERROR(IF(NeodplačanoPosojilo*OdobrenoPosojilo,MesečniObrok,0), 0)</f>
        <v>0</v>
      </c>
      <c r="F215" s="63">
        <f>IFERROR(IF(NeodplačanoPosojilo*OdobrenoPosojilo,Glavnica,0), 0)</f>
        <v>0</v>
      </c>
      <c r="G215" s="63">
        <f>IFERROR(IF(NeodplačanoPosojilo*OdobrenoPosojilo,ZnesekObresti,0), 0)</f>
        <v>0</v>
      </c>
      <c r="H215" s="63">
        <f>IFERROR(IF(NeodplačanoPosojilo*OdobrenoPosojilo,KončnoStanje,0), 0)</f>
        <v>0</v>
      </c>
    </row>
    <row r="216" spans="2:8" ht="20.100000000000001" customHeight="1" x14ac:dyDescent="0.25">
      <c r="B216" s="61" t="str">
        <f>IFERROR(IF(NeodplačanoPosojilo*OdobrenoPosojilo,ŠtevilkaObroka,""), "")</f>
        <v/>
      </c>
      <c r="C216" s="62" t="str">
        <f>IFERROR(IF(NeodplačanoPosojilo*OdobrenoPosojilo,DatumPlačila,ZačetniDatumPosojila), ZačetniDatumPosojila)</f>
        <v xml:space="preserve"> </v>
      </c>
      <c r="D216" s="63" t="str">
        <f>IFERROR(IF(NeodplačanoPosojilo*OdobrenoPosojilo,VrednostPosojila,""), "")</f>
        <v/>
      </c>
      <c r="E216" s="63">
        <f>IFERROR(IF(NeodplačanoPosojilo*OdobrenoPosojilo,MesečniObrok,0), 0)</f>
        <v>0</v>
      </c>
      <c r="F216" s="63">
        <f>IFERROR(IF(NeodplačanoPosojilo*OdobrenoPosojilo,Glavnica,0), 0)</f>
        <v>0</v>
      </c>
      <c r="G216" s="63">
        <f>IFERROR(IF(NeodplačanoPosojilo*OdobrenoPosojilo,ZnesekObresti,0), 0)</f>
        <v>0</v>
      </c>
      <c r="H216" s="63">
        <f>IFERROR(IF(NeodplačanoPosojilo*OdobrenoPosojilo,KončnoStanje,0), 0)</f>
        <v>0</v>
      </c>
    </row>
    <row r="217" spans="2:8" ht="20.100000000000001" customHeight="1" x14ac:dyDescent="0.25">
      <c r="B217" s="61" t="str">
        <f>IFERROR(IF(NeodplačanoPosojilo*OdobrenoPosojilo,ŠtevilkaObroka,""), "")</f>
        <v/>
      </c>
      <c r="C217" s="62" t="str">
        <f>IFERROR(IF(NeodplačanoPosojilo*OdobrenoPosojilo,DatumPlačila,ZačetniDatumPosojila), ZačetniDatumPosojila)</f>
        <v xml:space="preserve"> </v>
      </c>
      <c r="D217" s="63" t="str">
        <f>IFERROR(IF(NeodplačanoPosojilo*OdobrenoPosojilo,VrednostPosojila,""), "")</f>
        <v/>
      </c>
      <c r="E217" s="63">
        <f>IFERROR(IF(NeodplačanoPosojilo*OdobrenoPosojilo,MesečniObrok,0), 0)</f>
        <v>0</v>
      </c>
      <c r="F217" s="63">
        <f>IFERROR(IF(NeodplačanoPosojilo*OdobrenoPosojilo,Glavnica,0), 0)</f>
        <v>0</v>
      </c>
      <c r="G217" s="63">
        <f>IFERROR(IF(NeodplačanoPosojilo*OdobrenoPosojilo,ZnesekObresti,0), 0)</f>
        <v>0</v>
      </c>
      <c r="H217" s="63">
        <f>IFERROR(IF(NeodplačanoPosojilo*OdobrenoPosojilo,KončnoStanje,0), 0)</f>
        <v>0</v>
      </c>
    </row>
    <row r="218" spans="2:8" ht="20.100000000000001" customHeight="1" x14ac:dyDescent="0.25">
      <c r="B218" s="61" t="str">
        <f>IFERROR(IF(NeodplačanoPosojilo*OdobrenoPosojilo,ŠtevilkaObroka,""), "")</f>
        <v/>
      </c>
      <c r="C218" s="62" t="str">
        <f>IFERROR(IF(NeodplačanoPosojilo*OdobrenoPosojilo,DatumPlačila,ZačetniDatumPosojila), ZačetniDatumPosojila)</f>
        <v xml:space="preserve"> </v>
      </c>
      <c r="D218" s="63" t="str">
        <f>IFERROR(IF(NeodplačanoPosojilo*OdobrenoPosojilo,VrednostPosojila,""), "")</f>
        <v/>
      </c>
      <c r="E218" s="63">
        <f>IFERROR(IF(NeodplačanoPosojilo*OdobrenoPosojilo,MesečniObrok,0), 0)</f>
        <v>0</v>
      </c>
      <c r="F218" s="63">
        <f>IFERROR(IF(NeodplačanoPosojilo*OdobrenoPosojilo,Glavnica,0), 0)</f>
        <v>0</v>
      </c>
      <c r="G218" s="63">
        <f>IFERROR(IF(NeodplačanoPosojilo*OdobrenoPosojilo,ZnesekObresti,0), 0)</f>
        <v>0</v>
      </c>
      <c r="H218" s="63">
        <f>IFERROR(IF(NeodplačanoPosojilo*OdobrenoPosojilo,KončnoStanje,0), 0)</f>
        <v>0</v>
      </c>
    </row>
    <row r="219" spans="2:8" ht="20.100000000000001" customHeight="1" x14ac:dyDescent="0.25">
      <c r="B219" s="61" t="str">
        <f>IFERROR(IF(NeodplačanoPosojilo*OdobrenoPosojilo,ŠtevilkaObroka,""), "")</f>
        <v/>
      </c>
      <c r="C219" s="62" t="str">
        <f>IFERROR(IF(NeodplačanoPosojilo*OdobrenoPosojilo,DatumPlačila,ZačetniDatumPosojila), ZačetniDatumPosojila)</f>
        <v xml:space="preserve"> </v>
      </c>
      <c r="D219" s="63" t="str">
        <f>IFERROR(IF(NeodplačanoPosojilo*OdobrenoPosojilo,VrednostPosojila,""), "")</f>
        <v/>
      </c>
      <c r="E219" s="63">
        <f>IFERROR(IF(NeodplačanoPosojilo*OdobrenoPosojilo,MesečniObrok,0), 0)</f>
        <v>0</v>
      </c>
      <c r="F219" s="63">
        <f>IFERROR(IF(NeodplačanoPosojilo*OdobrenoPosojilo,Glavnica,0), 0)</f>
        <v>0</v>
      </c>
      <c r="G219" s="63">
        <f>IFERROR(IF(NeodplačanoPosojilo*OdobrenoPosojilo,ZnesekObresti,0), 0)</f>
        <v>0</v>
      </c>
      <c r="H219" s="63">
        <f>IFERROR(IF(NeodplačanoPosojilo*OdobrenoPosojilo,KončnoStanje,0), 0)</f>
        <v>0</v>
      </c>
    </row>
    <row r="220" spans="2:8" ht="20.100000000000001" customHeight="1" x14ac:dyDescent="0.25">
      <c r="B220" s="61" t="str">
        <f>IFERROR(IF(NeodplačanoPosojilo*OdobrenoPosojilo,ŠtevilkaObroka,""), "")</f>
        <v/>
      </c>
      <c r="C220" s="62" t="str">
        <f>IFERROR(IF(NeodplačanoPosojilo*OdobrenoPosojilo,DatumPlačila,ZačetniDatumPosojila), ZačetniDatumPosojila)</f>
        <v xml:space="preserve"> </v>
      </c>
      <c r="D220" s="63" t="str">
        <f>IFERROR(IF(NeodplačanoPosojilo*OdobrenoPosojilo,VrednostPosojila,""), "")</f>
        <v/>
      </c>
      <c r="E220" s="63">
        <f>IFERROR(IF(NeodplačanoPosojilo*OdobrenoPosojilo,MesečniObrok,0), 0)</f>
        <v>0</v>
      </c>
      <c r="F220" s="63">
        <f>IFERROR(IF(NeodplačanoPosojilo*OdobrenoPosojilo,Glavnica,0), 0)</f>
        <v>0</v>
      </c>
      <c r="G220" s="63">
        <f>IFERROR(IF(NeodplačanoPosojilo*OdobrenoPosojilo,ZnesekObresti,0), 0)</f>
        <v>0</v>
      </c>
      <c r="H220" s="63">
        <f>IFERROR(IF(NeodplačanoPosojilo*OdobrenoPosojilo,KončnoStanje,0), 0)</f>
        <v>0</v>
      </c>
    </row>
    <row r="221" spans="2:8" ht="20.100000000000001" customHeight="1" x14ac:dyDescent="0.25">
      <c r="B221" s="61" t="str">
        <f>IFERROR(IF(NeodplačanoPosojilo*OdobrenoPosojilo,ŠtevilkaObroka,""), "")</f>
        <v/>
      </c>
      <c r="C221" s="62" t="str">
        <f>IFERROR(IF(NeodplačanoPosojilo*OdobrenoPosojilo,DatumPlačila,ZačetniDatumPosojila), ZačetniDatumPosojila)</f>
        <v xml:space="preserve"> </v>
      </c>
      <c r="D221" s="63" t="str">
        <f>IFERROR(IF(NeodplačanoPosojilo*OdobrenoPosojilo,VrednostPosojila,""), "")</f>
        <v/>
      </c>
      <c r="E221" s="63">
        <f>IFERROR(IF(NeodplačanoPosojilo*OdobrenoPosojilo,MesečniObrok,0), 0)</f>
        <v>0</v>
      </c>
      <c r="F221" s="63">
        <f>IFERROR(IF(NeodplačanoPosojilo*OdobrenoPosojilo,Glavnica,0), 0)</f>
        <v>0</v>
      </c>
      <c r="G221" s="63">
        <f>IFERROR(IF(NeodplačanoPosojilo*OdobrenoPosojilo,ZnesekObresti,0), 0)</f>
        <v>0</v>
      </c>
      <c r="H221" s="63">
        <f>IFERROR(IF(NeodplačanoPosojilo*OdobrenoPosojilo,KončnoStanje,0), 0)</f>
        <v>0</v>
      </c>
    </row>
    <row r="222" spans="2:8" ht="20.100000000000001" customHeight="1" x14ac:dyDescent="0.25">
      <c r="B222" s="61" t="str">
        <f>IFERROR(IF(NeodplačanoPosojilo*OdobrenoPosojilo,ŠtevilkaObroka,""), "")</f>
        <v/>
      </c>
      <c r="C222" s="62" t="str">
        <f>IFERROR(IF(NeodplačanoPosojilo*OdobrenoPosojilo,DatumPlačila,ZačetniDatumPosojila), ZačetniDatumPosojila)</f>
        <v xml:space="preserve"> </v>
      </c>
      <c r="D222" s="63" t="str">
        <f>IFERROR(IF(NeodplačanoPosojilo*OdobrenoPosojilo,VrednostPosojila,""), "")</f>
        <v/>
      </c>
      <c r="E222" s="63">
        <f>IFERROR(IF(NeodplačanoPosojilo*OdobrenoPosojilo,MesečniObrok,0), 0)</f>
        <v>0</v>
      </c>
      <c r="F222" s="63">
        <f>IFERROR(IF(NeodplačanoPosojilo*OdobrenoPosojilo,Glavnica,0), 0)</f>
        <v>0</v>
      </c>
      <c r="G222" s="63">
        <f>IFERROR(IF(NeodplačanoPosojilo*OdobrenoPosojilo,ZnesekObresti,0), 0)</f>
        <v>0</v>
      </c>
      <c r="H222" s="63">
        <f>IFERROR(IF(NeodplačanoPosojilo*OdobrenoPosojilo,KončnoStanje,0), 0)</f>
        <v>0</v>
      </c>
    </row>
    <row r="223" spans="2:8" ht="20.100000000000001" customHeight="1" x14ac:dyDescent="0.25">
      <c r="B223" s="61" t="str">
        <f>IFERROR(IF(NeodplačanoPosojilo*OdobrenoPosojilo,ŠtevilkaObroka,""), "")</f>
        <v/>
      </c>
      <c r="C223" s="62" t="str">
        <f>IFERROR(IF(NeodplačanoPosojilo*OdobrenoPosojilo,DatumPlačila,ZačetniDatumPosojila), ZačetniDatumPosojila)</f>
        <v xml:space="preserve"> </v>
      </c>
      <c r="D223" s="63" t="str">
        <f>IFERROR(IF(NeodplačanoPosojilo*OdobrenoPosojilo,VrednostPosojila,""), "")</f>
        <v/>
      </c>
      <c r="E223" s="63">
        <f>IFERROR(IF(NeodplačanoPosojilo*OdobrenoPosojilo,MesečniObrok,0), 0)</f>
        <v>0</v>
      </c>
      <c r="F223" s="63">
        <f>IFERROR(IF(NeodplačanoPosojilo*OdobrenoPosojilo,Glavnica,0), 0)</f>
        <v>0</v>
      </c>
      <c r="G223" s="63">
        <f>IFERROR(IF(NeodplačanoPosojilo*OdobrenoPosojilo,ZnesekObresti,0), 0)</f>
        <v>0</v>
      </c>
      <c r="H223" s="63">
        <f>IFERROR(IF(NeodplačanoPosojilo*OdobrenoPosojilo,KončnoStanje,0), 0)</f>
        <v>0</v>
      </c>
    </row>
    <row r="224" spans="2:8" ht="20.100000000000001" customHeight="1" x14ac:dyDescent="0.25">
      <c r="B224" s="61" t="str">
        <f>IFERROR(IF(NeodplačanoPosojilo*OdobrenoPosojilo,ŠtevilkaObroka,""), "")</f>
        <v/>
      </c>
      <c r="C224" s="62" t="str">
        <f>IFERROR(IF(NeodplačanoPosojilo*OdobrenoPosojilo,DatumPlačila,ZačetniDatumPosojila), ZačetniDatumPosojila)</f>
        <v xml:space="preserve"> </v>
      </c>
      <c r="D224" s="63" t="str">
        <f>IFERROR(IF(NeodplačanoPosojilo*OdobrenoPosojilo,VrednostPosojila,""), "")</f>
        <v/>
      </c>
      <c r="E224" s="63">
        <f>IFERROR(IF(NeodplačanoPosojilo*OdobrenoPosojilo,MesečniObrok,0), 0)</f>
        <v>0</v>
      </c>
      <c r="F224" s="63">
        <f>IFERROR(IF(NeodplačanoPosojilo*OdobrenoPosojilo,Glavnica,0), 0)</f>
        <v>0</v>
      </c>
      <c r="G224" s="63">
        <f>IFERROR(IF(NeodplačanoPosojilo*OdobrenoPosojilo,ZnesekObresti,0), 0)</f>
        <v>0</v>
      </c>
      <c r="H224" s="63">
        <f>IFERROR(IF(NeodplačanoPosojilo*OdobrenoPosojilo,KončnoStanje,0), 0)</f>
        <v>0</v>
      </c>
    </row>
    <row r="225" spans="2:8" ht="20.100000000000001" customHeight="1" x14ac:dyDescent="0.25">
      <c r="B225" s="61" t="str">
        <f>IFERROR(IF(NeodplačanoPosojilo*OdobrenoPosojilo,ŠtevilkaObroka,""), "")</f>
        <v/>
      </c>
      <c r="C225" s="62" t="str">
        <f>IFERROR(IF(NeodplačanoPosojilo*OdobrenoPosojilo,DatumPlačila,ZačetniDatumPosojila), ZačetniDatumPosojila)</f>
        <v xml:space="preserve"> </v>
      </c>
      <c r="D225" s="63" t="str">
        <f>IFERROR(IF(NeodplačanoPosojilo*OdobrenoPosojilo,VrednostPosojila,""), "")</f>
        <v/>
      </c>
      <c r="E225" s="63">
        <f>IFERROR(IF(NeodplačanoPosojilo*OdobrenoPosojilo,MesečniObrok,0), 0)</f>
        <v>0</v>
      </c>
      <c r="F225" s="63">
        <f>IFERROR(IF(NeodplačanoPosojilo*OdobrenoPosojilo,Glavnica,0), 0)</f>
        <v>0</v>
      </c>
      <c r="G225" s="63">
        <f>IFERROR(IF(NeodplačanoPosojilo*OdobrenoPosojilo,ZnesekObresti,0), 0)</f>
        <v>0</v>
      </c>
      <c r="H225" s="63">
        <f>IFERROR(IF(NeodplačanoPosojilo*OdobrenoPosojilo,KončnoStanje,0), 0)</f>
        <v>0</v>
      </c>
    </row>
    <row r="226" spans="2:8" ht="20.100000000000001" customHeight="1" x14ac:dyDescent="0.25">
      <c r="B226" s="61" t="str">
        <f>IFERROR(IF(NeodplačanoPosojilo*OdobrenoPosojilo,ŠtevilkaObroka,""), "")</f>
        <v/>
      </c>
      <c r="C226" s="62" t="str">
        <f>IFERROR(IF(NeodplačanoPosojilo*OdobrenoPosojilo,DatumPlačila,ZačetniDatumPosojila), ZačetniDatumPosojila)</f>
        <v xml:space="preserve"> </v>
      </c>
      <c r="D226" s="63" t="str">
        <f>IFERROR(IF(NeodplačanoPosojilo*OdobrenoPosojilo,VrednostPosojila,""), "")</f>
        <v/>
      </c>
      <c r="E226" s="63">
        <f>IFERROR(IF(NeodplačanoPosojilo*OdobrenoPosojilo,MesečniObrok,0), 0)</f>
        <v>0</v>
      </c>
      <c r="F226" s="63">
        <f>IFERROR(IF(NeodplačanoPosojilo*OdobrenoPosojilo,Glavnica,0), 0)</f>
        <v>0</v>
      </c>
      <c r="G226" s="63">
        <f>IFERROR(IF(NeodplačanoPosojilo*OdobrenoPosojilo,ZnesekObresti,0), 0)</f>
        <v>0</v>
      </c>
      <c r="H226" s="63">
        <f>IFERROR(IF(NeodplačanoPosojilo*OdobrenoPosojilo,KončnoStanje,0), 0)</f>
        <v>0</v>
      </c>
    </row>
    <row r="227" spans="2:8" ht="20.100000000000001" customHeight="1" x14ac:dyDescent="0.25">
      <c r="B227" s="61" t="str">
        <f>IFERROR(IF(NeodplačanoPosojilo*OdobrenoPosojilo,ŠtevilkaObroka,""), "")</f>
        <v/>
      </c>
      <c r="C227" s="62" t="str">
        <f>IFERROR(IF(NeodplačanoPosojilo*OdobrenoPosojilo,DatumPlačila,ZačetniDatumPosojila), ZačetniDatumPosojila)</f>
        <v xml:space="preserve"> </v>
      </c>
      <c r="D227" s="63" t="str">
        <f>IFERROR(IF(NeodplačanoPosojilo*OdobrenoPosojilo,VrednostPosojila,""), "")</f>
        <v/>
      </c>
      <c r="E227" s="63">
        <f>IFERROR(IF(NeodplačanoPosojilo*OdobrenoPosojilo,MesečniObrok,0), 0)</f>
        <v>0</v>
      </c>
      <c r="F227" s="63">
        <f>IFERROR(IF(NeodplačanoPosojilo*OdobrenoPosojilo,Glavnica,0), 0)</f>
        <v>0</v>
      </c>
      <c r="G227" s="63">
        <f>IFERROR(IF(NeodplačanoPosojilo*OdobrenoPosojilo,ZnesekObresti,0), 0)</f>
        <v>0</v>
      </c>
      <c r="H227" s="63">
        <f>IFERROR(IF(NeodplačanoPosojilo*OdobrenoPosojilo,KončnoStanje,0), 0)</f>
        <v>0</v>
      </c>
    </row>
    <row r="228" spans="2:8" ht="20.100000000000001" customHeight="1" x14ac:dyDescent="0.25">
      <c r="B228" s="61" t="str">
        <f>IFERROR(IF(NeodplačanoPosojilo*OdobrenoPosojilo,ŠtevilkaObroka,""), "")</f>
        <v/>
      </c>
      <c r="C228" s="62" t="str">
        <f>IFERROR(IF(NeodplačanoPosojilo*OdobrenoPosojilo,DatumPlačila,ZačetniDatumPosojila), ZačetniDatumPosojila)</f>
        <v xml:space="preserve"> </v>
      </c>
      <c r="D228" s="63" t="str">
        <f>IFERROR(IF(NeodplačanoPosojilo*OdobrenoPosojilo,VrednostPosojila,""), "")</f>
        <v/>
      </c>
      <c r="E228" s="63">
        <f>IFERROR(IF(NeodplačanoPosojilo*OdobrenoPosojilo,MesečniObrok,0), 0)</f>
        <v>0</v>
      </c>
      <c r="F228" s="63">
        <f>IFERROR(IF(NeodplačanoPosojilo*OdobrenoPosojilo,Glavnica,0), 0)</f>
        <v>0</v>
      </c>
      <c r="G228" s="63">
        <f>IFERROR(IF(NeodplačanoPosojilo*OdobrenoPosojilo,ZnesekObresti,0), 0)</f>
        <v>0</v>
      </c>
      <c r="H228" s="63">
        <f>IFERROR(IF(NeodplačanoPosojilo*OdobrenoPosojilo,KončnoStanje,0), 0)</f>
        <v>0</v>
      </c>
    </row>
    <row r="229" spans="2:8" ht="20.100000000000001" customHeight="1" x14ac:dyDescent="0.25">
      <c r="B229" s="61" t="str">
        <f>IFERROR(IF(NeodplačanoPosojilo*OdobrenoPosojilo,ŠtevilkaObroka,""), "")</f>
        <v/>
      </c>
      <c r="C229" s="62" t="str">
        <f>IFERROR(IF(NeodplačanoPosojilo*OdobrenoPosojilo,DatumPlačila,ZačetniDatumPosojila), ZačetniDatumPosojila)</f>
        <v xml:space="preserve"> </v>
      </c>
      <c r="D229" s="63" t="str">
        <f>IFERROR(IF(NeodplačanoPosojilo*OdobrenoPosojilo,VrednostPosojila,""), "")</f>
        <v/>
      </c>
      <c r="E229" s="63">
        <f>IFERROR(IF(NeodplačanoPosojilo*OdobrenoPosojilo,MesečniObrok,0), 0)</f>
        <v>0</v>
      </c>
      <c r="F229" s="63">
        <f>IFERROR(IF(NeodplačanoPosojilo*OdobrenoPosojilo,Glavnica,0), 0)</f>
        <v>0</v>
      </c>
      <c r="G229" s="63">
        <f>IFERROR(IF(NeodplačanoPosojilo*OdobrenoPosojilo,ZnesekObresti,0), 0)</f>
        <v>0</v>
      </c>
      <c r="H229" s="63">
        <f>IFERROR(IF(NeodplačanoPosojilo*OdobrenoPosojilo,KončnoStanje,0), 0)</f>
        <v>0</v>
      </c>
    </row>
    <row r="230" spans="2:8" ht="20.100000000000001" customHeight="1" x14ac:dyDescent="0.25">
      <c r="B230" s="61" t="str">
        <f>IFERROR(IF(NeodplačanoPosojilo*OdobrenoPosojilo,ŠtevilkaObroka,""), "")</f>
        <v/>
      </c>
      <c r="C230" s="62" t="str">
        <f>IFERROR(IF(NeodplačanoPosojilo*OdobrenoPosojilo,DatumPlačila,ZačetniDatumPosojila), ZačetniDatumPosojila)</f>
        <v xml:space="preserve"> </v>
      </c>
      <c r="D230" s="63" t="str">
        <f>IFERROR(IF(NeodplačanoPosojilo*OdobrenoPosojilo,VrednostPosojila,""), "")</f>
        <v/>
      </c>
      <c r="E230" s="63">
        <f>IFERROR(IF(NeodplačanoPosojilo*OdobrenoPosojilo,MesečniObrok,0), 0)</f>
        <v>0</v>
      </c>
      <c r="F230" s="63">
        <f>IFERROR(IF(NeodplačanoPosojilo*OdobrenoPosojilo,Glavnica,0), 0)</f>
        <v>0</v>
      </c>
      <c r="G230" s="63">
        <f>IFERROR(IF(NeodplačanoPosojilo*OdobrenoPosojilo,ZnesekObresti,0), 0)</f>
        <v>0</v>
      </c>
      <c r="H230" s="63">
        <f>IFERROR(IF(NeodplačanoPosojilo*OdobrenoPosojilo,KončnoStanje,0), 0)</f>
        <v>0</v>
      </c>
    </row>
    <row r="231" spans="2:8" ht="20.100000000000001" customHeight="1" x14ac:dyDescent="0.25">
      <c r="B231" s="61" t="str">
        <f>IFERROR(IF(NeodplačanoPosojilo*OdobrenoPosojilo,ŠtevilkaObroka,""), "")</f>
        <v/>
      </c>
      <c r="C231" s="62" t="str">
        <f>IFERROR(IF(NeodplačanoPosojilo*OdobrenoPosojilo,DatumPlačila,ZačetniDatumPosojila), ZačetniDatumPosojila)</f>
        <v xml:space="preserve"> </v>
      </c>
      <c r="D231" s="63" t="str">
        <f>IFERROR(IF(NeodplačanoPosojilo*OdobrenoPosojilo,VrednostPosojila,""), "")</f>
        <v/>
      </c>
      <c r="E231" s="63">
        <f>IFERROR(IF(NeodplačanoPosojilo*OdobrenoPosojilo,MesečniObrok,0), 0)</f>
        <v>0</v>
      </c>
      <c r="F231" s="63">
        <f>IFERROR(IF(NeodplačanoPosojilo*OdobrenoPosojilo,Glavnica,0), 0)</f>
        <v>0</v>
      </c>
      <c r="G231" s="63">
        <f>IFERROR(IF(NeodplačanoPosojilo*OdobrenoPosojilo,ZnesekObresti,0), 0)</f>
        <v>0</v>
      </c>
      <c r="H231" s="63">
        <f>IFERROR(IF(NeodplačanoPosojilo*OdobrenoPosojilo,KončnoStanje,0), 0)</f>
        <v>0</v>
      </c>
    </row>
    <row r="232" spans="2:8" ht="20.100000000000001" customHeight="1" x14ac:dyDescent="0.25">
      <c r="B232" s="61" t="str">
        <f>IFERROR(IF(NeodplačanoPosojilo*OdobrenoPosojilo,ŠtevilkaObroka,""), "")</f>
        <v/>
      </c>
      <c r="C232" s="62" t="str">
        <f>IFERROR(IF(NeodplačanoPosojilo*OdobrenoPosojilo,DatumPlačila,ZačetniDatumPosojila), ZačetniDatumPosojila)</f>
        <v xml:space="preserve"> </v>
      </c>
      <c r="D232" s="63" t="str">
        <f>IFERROR(IF(NeodplačanoPosojilo*OdobrenoPosojilo,VrednostPosojila,""), "")</f>
        <v/>
      </c>
      <c r="E232" s="63">
        <f>IFERROR(IF(NeodplačanoPosojilo*OdobrenoPosojilo,MesečniObrok,0), 0)</f>
        <v>0</v>
      </c>
      <c r="F232" s="63">
        <f>IFERROR(IF(NeodplačanoPosojilo*OdobrenoPosojilo,Glavnica,0), 0)</f>
        <v>0</v>
      </c>
      <c r="G232" s="63">
        <f>IFERROR(IF(NeodplačanoPosojilo*OdobrenoPosojilo,ZnesekObresti,0), 0)</f>
        <v>0</v>
      </c>
      <c r="H232" s="63">
        <f>IFERROR(IF(NeodplačanoPosojilo*OdobrenoPosojilo,KončnoStanje,0), 0)</f>
        <v>0</v>
      </c>
    </row>
    <row r="233" spans="2:8" ht="20.100000000000001" customHeight="1" x14ac:dyDescent="0.25">
      <c r="B233" s="61" t="str">
        <f>IFERROR(IF(NeodplačanoPosojilo*OdobrenoPosojilo,ŠtevilkaObroka,""), "")</f>
        <v/>
      </c>
      <c r="C233" s="62" t="str">
        <f>IFERROR(IF(NeodplačanoPosojilo*OdobrenoPosojilo,DatumPlačila,ZačetniDatumPosojila), ZačetniDatumPosojila)</f>
        <v xml:space="preserve"> </v>
      </c>
      <c r="D233" s="63" t="str">
        <f>IFERROR(IF(NeodplačanoPosojilo*OdobrenoPosojilo,VrednostPosojila,""), "")</f>
        <v/>
      </c>
      <c r="E233" s="63">
        <f>IFERROR(IF(NeodplačanoPosojilo*OdobrenoPosojilo,MesečniObrok,0), 0)</f>
        <v>0</v>
      </c>
      <c r="F233" s="63">
        <f>IFERROR(IF(NeodplačanoPosojilo*OdobrenoPosojilo,Glavnica,0), 0)</f>
        <v>0</v>
      </c>
      <c r="G233" s="63">
        <f>IFERROR(IF(NeodplačanoPosojilo*OdobrenoPosojilo,ZnesekObresti,0), 0)</f>
        <v>0</v>
      </c>
      <c r="H233" s="63">
        <f>IFERROR(IF(NeodplačanoPosojilo*OdobrenoPosojilo,KončnoStanje,0), 0)</f>
        <v>0</v>
      </c>
    </row>
    <row r="234" spans="2:8" ht="20.100000000000001" customHeight="1" x14ac:dyDescent="0.25">
      <c r="B234" s="61" t="str">
        <f>IFERROR(IF(NeodplačanoPosojilo*OdobrenoPosojilo,ŠtevilkaObroka,""), "")</f>
        <v/>
      </c>
      <c r="C234" s="62" t="str">
        <f>IFERROR(IF(NeodplačanoPosojilo*OdobrenoPosojilo,DatumPlačila,ZačetniDatumPosojila), ZačetniDatumPosojila)</f>
        <v xml:space="preserve"> </v>
      </c>
      <c r="D234" s="63" t="str">
        <f>IFERROR(IF(NeodplačanoPosojilo*OdobrenoPosojilo,VrednostPosojila,""), "")</f>
        <v/>
      </c>
      <c r="E234" s="63">
        <f>IFERROR(IF(NeodplačanoPosojilo*OdobrenoPosojilo,MesečniObrok,0), 0)</f>
        <v>0</v>
      </c>
      <c r="F234" s="63">
        <f>IFERROR(IF(NeodplačanoPosojilo*OdobrenoPosojilo,Glavnica,0), 0)</f>
        <v>0</v>
      </c>
      <c r="G234" s="63">
        <f>IFERROR(IF(NeodplačanoPosojilo*OdobrenoPosojilo,ZnesekObresti,0), 0)</f>
        <v>0</v>
      </c>
      <c r="H234" s="63">
        <f>IFERROR(IF(NeodplačanoPosojilo*OdobrenoPosojilo,KončnoStanje,0), 0)</f>
        <v>0</v>
      </c>
    </row>
    <row r="235" spans="2:8" ht="20.100000000000001" customHeight="1" x14ac:dyDescent="0.25">
      <c r="B235" s="61" t="str">
        <f>IFERROR(IF(NeodplačanoPosojilo*OdobrenoPosojilo,ŠtevilkaObroka,""), "")</f>
        <v/>
      </c>
      <c r="C235" s="62" t="str">
        <f>IFERROR(IF(NeodplačanoPosojilo*OdobrenoPosojilo,DatumPlačila,ZačetniDatumPosojila), ZačetniDatumPosojila)</f>
        <v xml:space="preserve"> </v>
      </c>
      <c r="D235" s="63" t="str">
        <f>IFERROR(IF(NeodplačanoPosojilo*OdobrenoPosojilo,VrednostPosojila,""), "")</f>
        <v/>
      </c>
      <c r="E235" s="63">
        <f>IFERROR(IF(NeodplačanoPosojilo*OdobrenoPosojilo,MesečniObrok,0), 0)</f>
        <v>0</v>
      </c>
      <c r="F235" s="63">
        <f>IFERROR(IF(NeodplačanoPosojilo*OdobrenoPosojilo,Glavnica,0), 0)</f>
        <v>0</v>
      </c>
      <c r="G235" s="63">
        <f>IFERROR(IF(NeodplačanoPosojilo*OdobrenoPosojilo,ZnesekObresti,0), 0)</f>
        <v>0</v>
      </c>
      <c r="H235" s="63">
        <f>IFERROR(IF(NeodplačanoPosojilo*OdobrenoPosojilo,KončnoStanje,0), 0)</f>
        <v>0</v>
      </c>
    </row>
    <row r="236" spans="2:8" ht="20.100000000000001" customHeight="1" x14ac:dyDescent="0.25">
      <c r="B236" s="61" t="str">
        <f>IFERROR(IF(NeodplačanoPosojilo*OdobrenoPosojilo,ŠtevilkaObroka,""), "")</f>
        <v/>
      </c>
      <c r="C236" s="62" t="str">
        <f>IFERROR(IF(NeodplačanoPosojilo*OdobrenoPosojilo,DatumPlačila,ZačetniDatumPosojila), ZačetniDatumPosojila)</f>
        <v xml:space="preserve"> </v>
      </c>
      <c r="D236" s="63" t="str">
        <f>IFERROR(IF(NeodplačanoPosojilo*OdobrenoPosojilo,VrednostPosojila,""), "")</f>
        <v/>
      </c>
      <c r="E236" s="63">
        <f>IFERROR(IF(NeodplačanoPosojilo*OdobrenoPosojilo,MesečniObrok,0), 0)</f>
        <v>0</v>
      </c>
      <c r="F236" s="63">
        <f>IFERROR(IF(NeodplačanoPosojilo*OdobrenoPosojilo,Glavnica,0), 0)</f>
        <v>0</v>
      </c>
      <c r="G236" s="63">
        <f>IFERROR(IF(NeodplačanoPosojilo*OdobrenoPosojilo,ZnesekObresti,0), 0)</f>
        <v>0</v>
      </c>
      <c r="H236" s="63">
        <f>IFERROR(IF(NeodplačanoPosojilo*OdobrenoPosojilo,KončnoStanje,0), 0)</f>
        <v>0</v>
      </c>
    </row>
    <row r="237" spans="2:8" ht="20.100000000000001" customHeight="1" x14ac:dyDescent="0.25">
      <c r="B237" s="61" t="str">
        <f>IFERROR(IF(NeodplačanoPosojilo*OdobrenoPosojilo,ŠtevilkaObroka,""), "")</f>
        <v/>
      </c>
      <c r="C237" s="62" t="str">
        <f>IFERROR(IF(NeodplačanoPosojilo*OdobrenoPosojilo,DatumPlačila,ZačetniDatumPosojila), ZačetniDatumPosojila)</f>
        <v xml:space="preserve"> </v>
      </c>
      <c r="D237" s="63" t="str">
        <f>IFERROR(IF(NeodplačanoPosojilo*OdobrenoPosojilo,VrednostPosojila,""), "")</f>
        <v/>
      </c>
      <c r="E237" s="63">
        <f>IFERROR(IF(NeodplačanoPosojilo*OdobrenoPosojilo,MesečniObrok,0), 0)</f>
        <v>0</v>
      </c>
      <c r="F237" s="63">
        <f>IFERROR(IF(NeodplačanoPosojilo*OdobrenoPosojilo,Glavnica,0), 0)</f>
        <v>0</v>
      </c>
      <c r="G237" s="63">
        <f>IFERROR(IF(NeodplačanoPosojilo*OdobrenoPosojilo,ZnesekObresti,0), 0)</f>
        <v>0</v>
      </c>
      <c r="H237" s="63">
        <f>IFERROR(IF(NeodplačanoPosojilo*OdobrenoPosojilo,KončnoStanje,0), 0)</f>
        <v>0</v>
      </c>
    </row>
    <row r="238" spans="2:8" ht="20.100000000000001" customHeight="1" x14ac:dyDescent="0.25">
      <c r="B238" s="61" t="str">
        <f>IFERROR(IF(NeodplačanoPosojilo*OdobrenoPosojilo,ŠtevilkaObroka,""), "")</f>
        <v/>
      </c>
      <c r="C238" s="62" t="str">
        <f>IFERROR(IF(NeodplačanoPosojilo*OdobrenoPosojilo,DatumPlačila,ZačetniDatumPosojila), ZačetniDatumPosojila)</f>
        <v xml:space="preserve"> </v>
      </c>
      <c r="D238" s="63" t="str">
        <f>IFERROR(IF(NeodplačanoPosojilo*OdobrenoPosojilo,VrednostPosojila,""), "")</f>
        <v/>
      </c>
      <c r="E238" s="63">
        <f>IFERROR(IF(NeodplačanoPosojilo*OdobrenoPosojilo,MesečniObrok,0), 0)</f>
        <v>0</v>
      </c>
      <c r="F238" s="63">
        <f>IFERROR(IF(NeodplačanoPosojilo*OdobrenoPosojilo,Glavnica,0), 0)</f>
        <v>0</v>
      </c>
      <c r="G238" s="63">
        <f>IFERROR(IF(NeodplačanoPosojilo*OdobrenoPosojilo,ZnesekObresti,0), 0)</f>
        <v>0</v>
      </c>
      <c r="H238" s="63">
        <f>IFERROR(IF(NeodplačanoPosojilo*OdobrenoPosojilo,KončnoStanje,0), 0)</f>
        <v>0</v>
      </c>
    </row>
    <row r="239" spans="2:8" ht="20.100000000000001" customHeight="1" x14ac:dyDescent="0.25">
      <c r="B239" s="61" t="str">
        <f>IFERROR(IF(NeodplačanoPosojilo*OdobrenoPosojilo,ŠtevilkaObroka,""), "")</f>
        <v/>
      </c>
      <c r="C239" s="62" t="str">
        <f>IFERROR(IF(NeodplačanoPosojilo*OdobrenoPosojilo,DatumPlačila,ZačetniDatumPosojila), ZačetniDatumPosojila)</f>
        <v xml:space="preserve"> </v>
      </c>
      <c r="D239" s="63" t="str">
        <f>IFERROR(IF(NeodplačanoPosojilo*OdobrenoPosojilo,VrednostPosojila,""), "")</f>
        <v/>
      </c>
      <c r="E239" s="63">
        <f>IFERROR(IF(NeodplačanoPosojilo*OdobrenoPosojilo,MesečniObrok,0), 0)</f>
        <v>0</v>
      </c>
      <c r="F239" s="63">
        <f>IFERROR(IF(NeodplačanoPosojilo*OdobrenoPosojilo,Glavnica,0), 0)</f>
        <v>0</v>
      </c>
      <c r="G239" s="63">
        <f>IFERROR(IF(NeodplačanoPosojilo*OdobrenoPosojilo,ZnesekObresti,0), 0)</f>
        <v>0</v>
      </c>
      <c r="H239" s="63">
        <f>IFERROR(IF(NeodplačanoPosojilo*OdobrenoPosojilo,KončnoStanje,0), 0)</f>
        <v>0</v>
      </c>
    </row>
    <row r="240" spans="2:8" ht="20.100000000000001" customHeight="1" x14ac:dyDescent="0.25">
      <c r="B240" s="61" t="str">
        <f>IFERROR(IF(NeodplačanoPosojilo*OdobrenoPosojilo,ŠtevilkaObroka,""), "")</f>
        <v/>
      </c>
      <c r="C240" s="62" t="str">
        <f>IFERROR(IF(NeodplačanoPosojilo*OdobrenoPosojilo,DatumPlačila,ZačetniDatumPosojila), ZačetniDatumPosojila)</f>
        <v xml:space="preserve"> </v>
      </c>
      <c r="D240" s="63" t="str">
        <f>IFERROR(IF(NeodplačanoPosojilo*OdobrenoPosojilo,VrednostPosojila,""), "")</f>
        <v/>
      </c>
      <c r="E240" s="63">
        <f>IFERROR(IF(NeodplačanoPosojilo*OdobrenoPosojilo,MesečniObrok,0), 0)</f>
        <v>0</v>
      </c>
      <c r="F240" s="63">
        <f>IFERROR(IF(NeodplačanoPosojilo*OdobrenoPosojilo,Glavnica,0), 0)</f>
        <v>0</v>
      </c>
      <c r="G240" s="63">
        <f>IFERROR(IF(NeodplačanoPosojilo*OdobrenoPosojilo,ZnesekObresti,0), 0)</f>
        <v>0</v>
      </c>
      <c r="H240" s="63">
        <f>IFERROR(IF(NeodplačanoPosojilo*OdobrenoPosojilo,KončnoStanje,0), 0)</f>
        <v>0</v>
      </c>
    </row>
    <row r="241" spans="2:8" ht="20.100000000000001" customHeight="1" x14ac:dyDescent="0.25">
      <c r="B241" s="61" t="str">
        <f>IFERROR(IF(NeodplačanoPosojilo*OdobrenoPosojilo,ŠtevilkaObroka,""), "")</f>
        <v/>
      </c>
      <c r="C241" s="62" t="str">
        <f>IFERROR(IF(NeodplačanoPosojilo*OdobrenoPosojilo,DatumPlačila,ZačetniDatumPosojila), ZačetniDatumPosojila)</f>
        <v xml:space="preserve"> </v>
      </c>
      <c r="D241" s="63" t="str">
        <f>IFERROR(IF(NeodplačanoPosojilo*OdobrenoPosojilo,VrednostPosojila,""), "")</f>
        <v/>
      </c>
      <c r="E241" s="63">
        <f>IFERROR(IF(NeodplačanoPosojilo*OdobrenoPosojilo,MesečniObrok,0), 0)</f>
        <v>0</v>
      </c>
      <c r="F241" s="63">
        <f>IFERROR(IF(NeodplačanoPosojilo*OdobrenoPosojilo,Glavnica,0), 0)</f>
        <v>0</v>
      </c>
      <c r="G241" s="63">
        <f>IFERROR(IF(NeodplačanoPosojilo*OdobrenoPosojilo,ZnesekObresti,0), 0)</f>
        <v>0</v>
      </c>
      <c r="H241" s="63">
        <f>IFERROR(IF(NeodplačanoPosojilo*OdobrenoPosojilo,KončnoStanje,0), 0)</f>
        <v>0</v>
      </c>
    </row>
    <row r="242" spans="2:8" ht="20.100000000000001" customHeight="1" x14ac:dyDescent="0.25">
      <c r="B242" s="61" t="str">
        <f>IFERROR(IF(NeodplačanoPosojilo*OdobrenoPosojilo,ŠtevilkaObroka,""), "")</f>
        <v/>
      </c>
      <c r="C242" s="62" t="str">
        <f>IFERROR(IF(NeodplačanoPosojilo*OdobrenoPosojilo,DatumPlačila,ZačetniDatumPosojila), ZačetniDatumPosojila)</f>
        <v xml:space="preserve"> </v>
      </c>
      <c r="D242" s="63" t="str">
        <f>IFERROR(IF(NeodplačanoPosojilo*OdobrenoPosojilo,VrednostPosojila,""), "")</f>
        <v/>
      </c>
      <c r="E242" s="63">
        <f>IFERROR(IF(NeodplačanoPosojilo*OdobrenoPosojilo,MesečniObrok,0), 0)</f>
        <v>0</v>
      </c>
      <c r="F242" s="63">
        <f>IFERROR(IF(NeodplačanoPosojilo*OdobrenoPosojilo,Glavnica,0), 0)</f>
        <v>0</v>
      </c>
      <c r="G242" s="63">
        <f>IFERROR(IF(NeodplačanoPosojilo*OdobrenoPosojilo,ZnesekObresti,0), 0)</f>
        <v>0</v>
      </c>
      <c r="H242" s="63">
        <f>IFERROR(IF(NeodplačanoPosojilo*OdobrenoPosojilo,KončnoStanje,0), 0)</f>
        <v>0</v>
      </c>
    </row>
    <row r="243" spans="2:8" ht="20.100000000000001" customHeight="1" x14ac:dyDescent="0.25">
      <c r="B243" s="61" t="str">
        <f>IFERROR(IF(NeodplačanoPosojilo*OdobrenoPosojilo,ŠtevilkaObroka,""), "")</f>
        <v/>
      </c>
      <c r="C243" s="62" t="str">
        <f>IFERROR(IF(NeodplačanoPosojilo*OdobrenoPosojilo,DatumPlačila,ZačetniDatumPosojila), ZačetniDatumPosojila)</f>
        <v xml:space="preserve"> </v>
      </c>
      <c r="D243" s="63" t="str">
        <f>IFERROR(IF(NeodplačanoPosojilo*OdobrenoPosojilo,VrednostPosojila,""), "")</f>
        <v/>
      </c>
      <c r="E243" s="63">
        <f>IFERROR(IF(NeodplačanoPosojilo*OdobrenoPosojilo,MesečniObrok,0), 0)</f>
        <v>0</v>
      </c>
      <c r="F243" s="63">
        <f>IFERROR(IF(NeodplačanoPosojilo*OdobrenoPosojilo,Glavnica,0), 0)</f>
        <v>0</v>
      </c>
      <c r="G243" s="63">
        <f>IFERROR(IF(NeodplačanoPosojilo*OdobrenoPosojilo,ZnesekObresti,0), 0)</f>
        <v>0</v>
      </c>
      <c r="H243" s="63">
        <f>IFERROR(IF(NeodplačanoPosojilo*OdobrenoPosojilo,KončnoStanje,0), 0)</f>
        <v>0</v>
      </c>
    </row>
    <row r="244" spans="2:8" ht="20.100000000000001" customHeight="1" x14ac:dyDescent="0.25">
      <c r="B244" s="61" t="str">
        <f>IFERROR(IF(NeodplačanoPosojilo*OdobrenoPosojilo,ŠtevilkaObroka,""), "")</f>
        <v/>
      </c>
      <c r="C244" s="62" t="str">
        <f>IFERROR(IF(NeodplačanoPosojilo*OdobrenoPosojilo,DatumPlačila,ZačetniDatumPosojila), ZačetniDatumPosojila)</f>
        <v xml:space="preserve"> </v>
      </c>
      <c r="D244" s="63" t="str">
        <f>IFERROR(IF(NeodplačanoPosojilo*OdobrenoPosojilo,VrednostPosojila,""), "")</f>
        <v/>
      </c>
      <c r="E244" s="63">
        <f>IFERROR(IF(NeodplačanoPosojilo*OdobrenoPosojilo,MesečniObrok,0), 0)</f>
        <v>0</v>
      </c>
      <c r="F244" s="63">
        <f>IFERROR(IF(NeodplačanoPosojilo*OdobrenoPosojilo,Glavnica,0), 0)</f>
        <v>0</v>
      </c>
      <c r="G244" s="63">
        <f>IFERROR(IF(NeodplačanoPosojilo*OdobrenoPosojilo,ZnesekObresti,0), 0)</f>
        <v>0</v>
      </c>
      <c r="H244" s="63">
        <f>IFERROR(IF(NeodplačanoPosojilo*OdobrenoPosojilo,KončnoStanje,0), 0)</f>
        <v>0</v>
      </c>
    </row>
    <row r="245" spans="2:8" ht="20.100000000000001" customHeight="1" x14ac:dyDescent="0.25">
      <c r="B245" s="61" t="str">
        <f>IFERROR(IF(NeodplačanoPosojilo*OdobrenoPosojilo,ŠtevilkaObroka,""), "")</f>
        <v/>
      </c>
      <c r="C245" s="62" t="str">
        <f>IFERROR(IF(NeodplačanoPosojilo*OdobrenoPosojilo,DatumPlačila,ZačetniDatumPosojila), ZačetniDatumPosojila)</f>
        <v xml:space="preserve"> </v>
      </c>
      <c r="D245" s="63" t="str">
        <f>IFERROR(IF(NeodplačanoPosojilo*OdobrenoPosojilo,VrednostPosojila,""), "")</f>
        <v/>
      </c>
      <c r="E245" s="63">
        <f>IFERROR(IF(NeodplačanoPosojilo*OdobrenoPosojilo,MesečniObrok,0), 0)</f>
        <v>0</v>
      </c>
      <c r="F245" s="63">
        <f>IFERROR(IF(NeodplačanoPosojilo*OdobrenoPosojilo,Glavnica,0), 0)</f>
        <v>0</v>
      </c>
      <c r="G245" s="63">
        <f>IFERROR(IF(NeodplačanoPosojilo*OdobrenoPosojilo,ZnesekObresti,0), 0)</f>
        <v>0</v>
      </c>
      <c r="H245" s="63">
        <f>IFERROR(IF(NeodplačanoPosojilo*OdobrenoPosojilo,KončnoStanje,0), 0)</f>
        <v>0</v>
      </c>
    </row>
    <row r="246" spans="2:8" ht="20.100000000000001" customHeight="1" x14ac:dyDescent="0.25">
      <c r="B246" s="61" t="str">
        <f>IFERROR(IF(NeodplačanoPosojilo*OdobrenoPosojilo,ŠtevilkaObroka,""), "")</f>
        <v/>
      </c>
      <c r="C246" s="62" t="str">
        <f>IFERROR(IF(NeodplačanoPosojilo*OdobrenoPosojilo,DatumPlačila,ZačetniDatumPosojila), ZačetniDatumPosojila)</f>
        <v xml:space="preserve"> </v>
      </c>
      <c r="D246" s="63" t="str">
        <f>IFERROR(IF(NeodplačanoPosojilo*OdobrenoPosojilo,VrednostPosojila,""), "")</f>
        <v/>
      </c>
      <c r="E246" s="63">
        <f>IFERROR(IF(NeodplačanoPosojilo*OdobrenoPosojilo,MesečniObrok,0), 0)</f>
        <v>0</v>
      </c>
      <c r="F246" s="63">
        <f>IFERROR(IF(NeodplačanoPosojilo*OdobrenoPosojilo,Glavnica,0), 0)</f>
        <v>0</v>
      </c>
      <c r="G246" s="63">
        <f>IFERROR(IF(NeodplačanoPosojilo*OdobrenoPosojilo,ZnesekObresti,0), 0)</f>
        <v>0</v>
      </c>
      <c r="H246" s="63">
        <f>IFERROR(IF(NeodplačanoPosojilo*OdobrenoPosojilo,KončnoStanje,0), 0)</f>
        <v>0</v>
      </c>
    </row>
    <row r="247" spans="2:8" ht="20.100000000000001" customHeight="1" x14ac:dyDescent="0.25">
      <c r="B247" s="61" t="str">
        <f>IFERROR(IF(NeodplačanoPosojilo*OdobrenoPosojilo,ŠtevilkaObroka,""), "")</f>
        <v/>
      </c>
      <c r="C247" s="62" t="str">
        <f>IFERROR(IF(NeodplačanoPosojilo*OdobrenoPosojilo,DatumPlačila,ZačetniDatumPosojila), ZačetniDatumPosojila)</f>
        <v xml:space="preserve"> </v>
      </c>
      <c r="D247" s="63" t="str">
        <f>IFERROR(IF(NeodplačanoPosojilo*OdobrenoPosojilo,VrednostPosojila,""), "")</f>
        <v/>
      </c>
      <c r="E247" s="63">
        <f>IFERROR(IF(NeodplačanoPosojilo*OdobrenoPosojilo,MesečniObrok,0), 0)</f>
        <v>0</v>
      </c>
      <c r="F247" s="63">
        <f>IFERROR(IF(NeodplačanoPosojilo*OdobrenoPosojilo,Glavnica,0), 0)</f>
        <v>0</v>
      </c>
      <c r="G247" s="63">
        <f>IFERROR(IF(NeodplačanoPosojilo*OdobrenoPosojilo,ZnesekObresti,0), 0)</f>
        <v>0</v>
      </c>
      <c r="H247" s="63">
        <f>IFERROR(IF(NeodplačanoPosojilo*OdobrenoPosojilo,KončnoStanje,0), 0)</f>
        <v>0</v>
      </c>
    </row>
    <row r="248" spans="2:8" ht="20.100000000000001" customHeight="1" x14ac:dyDescent="0.25">
      <c r="B248" s="61" t="str">
        <f>IFERROR(IF(NeodplačanoPosojilo*OdobrenoPosojilo,ŠtevilkaObroka,""), "")</f>
        <v/>
      </c>
      <c r="C248" s="62" t="str">
        <f>IFERROR(IF(NeodplačanoPosojilo*OdobrenoPosojilo,DatumPlačila,ZačetniDatumPosojila), ZačetniDatumPosojila)</f>
        <v xml:space="preserve"> </v>
      </c>
      <c r="D248" s="63" t="str">
        <f>IFERROR(IF(NeodplačanoPosojilo*OdobrenoPosojilo,VrednostPosojila,""), "")</f>
        <v/>
      </c>
      <c r="E248" s="63">
        <f>IFERROR(IF(NeodplačanoPosojilo*OdobrenoPosojilo,MesečniObrok,0), 0)</f>
        <v>0</v>
      </c>
      <c r="F248" s="63">
        <f>IFERROR(IF(NeodplačanoPosojilo*OdobrenoPosojilo,Glavnica,0), 0)</f>
        <v>0</v>
      </c>
      <c r="G248" s="63">
        <f>IFERROR(IF(NeodplačanoPosojilo*OdobrenoPosojilo,ZnesekObresti,0), 0)</f>
        <v>0</v>
      </c>
      <c r="H248" s="63">
        <f>IFERROR(IF(NeodplačanoPosojilo*OdobrenoPosojilo,KončnoStanje,0), 0)</f>
        <v>0</v>
      </c>
    </row>
    <row r="249" spans="2:8" ht="20.100000000000001" customHeight="1" x14ac:dyDescent="0.25">
      <c r="B249" s="61" t="str">
        <f>IFERROR(IF(NeodplačanoPosojilo*OdobrenoPosojilo,ŠtevilkaObroka,""), "")</f>
        <v/>
      </c>
      <c r="C249" s="62" t="str">
        <f>IFERROR(IF(NeodplačanoPosojilo*OdobrenoPosojilo,DatumPlačila,ZačetniDatumPosojila), ZačetniDatumPosojila)</f>
        <v xml:space="preserve"> </v>
      </c>
      <c r="D249" s="63" t="str">
        <f>IFERROR(IF(NeodplačanoPosojilo*OdobrenoPosojilo,VrednostPosojila,""), "")</f>
        <v/>
      </c>
      <c r="E249" s="63">
        <f>IFERROR(IF(NeodplačanoPosojilo*OdobrenoPosojilo,MesečniObrok,0), 0)</f>
        <v>0</v>
      </c>
      <c r="F249" s="63">
        <f>IFERROR(IF(NeodplačanoPosojilo*OdobrenoPosojilo,Glavnica,0), 0)</f>
        <v>0</v>
      </c>
      <c r="G249" s="63">
        <f>IFERROR(IF(NeodplačanoPosojilo*OdobrenoPosojilo,ZnesekObresti,0), 0)</f>
        <v>0</v>
      </c>
      <c r="H249" s="63">
        <f>IFERROR(IF(NeodplačanoPosojilo*OdobrenoPosojilo,KončnoStanje,0), 0)</f>
        <v>0</v>
      </c>
    </row>
    <row r="250" spans="2:8" ht="20.100000000000001" customHeight="1" x14ac:dyDescent="0.25">
      <c r="B250" s="61" t="str">
        <f>IFERROR(IF(NeodplačanoPosojilo*OdobrenoPosojilo,ŠtevilkaObroka,""), "")</f>
        <v/>
      </c>
      <c r="C250" s="62" t="str">
        <f>IFERROR(IF(NeodplačanoPosojilo*OdobrenoPosojilo,DatumPlačila,ZačetniDatumPosojila), ZačetniDatumPosojila)</f>
        <v xml:space="preserve"> </v>
      </c>
      <c r="D250" s="63" t="str">
        <f>IFERROR(IF(NeodplačanoPosojilo*OdobrenoPosojilo,VrednostPosojila,""), "")</f>
        <v/>
      </c>
      <c r="E250" s="63">
        <f>IFERROR(IF(NeodplačanoPosojilo*OdobrenoPosojilo,MesečniObrok,0), 0)</f>
        <v>0</v>
      </c>
      <c r="F250" s="63">
        <f>IFERROR(IF(NeodplačanoPosojilo*OdobrenoPosojilo,Glavnica,0), 0)</f>
        <v>0</v>
      </c>
      <c r="G250" s="63">
        <f>IFERROR(IF(NeodplačanoPosojilo*OdobrenoPosojilo,ZnesekObresti,0), 0)</f>
        <v>0</v>
      </c>
      <c r="H250" s="63">
        <f>IFERROR(IF(NeodplačanoPosojilo*OdobrenoPosojilo,KončnoStanje,0), 0)</f>
        <v>0</v>
      </c>
    </row>
    <row r="251" spans="2:8" ht="20.100000000000001" customHeight="1" x14ac:dyDescent="0.25">
      <c r="B251" s="61" t="str">
        <f>IFERROR(IF(NeodplačanoPosojilo*OdobrenoPosojilo,ŠtevilkaObroka,""), "")</f>
        <v/>
      </c>
      <c r="C251" s="62" t="str">
        <f>IFERROR(IF(NeodplačanoPosojilo*OdobrenoPosojilo,DatumPlačila,ZačetniDatumPosojila), ZačetniDatumPosojila)</f>
        <v xml:space="preserve"> </v>
      </c>
      <c r="D251" s="63" t="str">
        <f>IFERROR(IF(NeodplačanoPosojilo*OdobrenoPosojilo,VrednostPosojila,""), "")</f>
        <v/>
      </c>
      <c r="E251" s="63">
        <f>IFERROR(IF(NeodplačanoPosojilo*OdobrenoPosojilo,MesečniObrok,0), 0)</f>
        <v>0</v>
      </c>
      <c r="F251" s="63">
        <f>IFERROR(IF(NeodplačanoPosojilo*OdobrenoPosojilo,Glavnica,0), 0)</f>
        <v>0</v>
      </c>
      <c r="G251" s="63">
        <f>IFERROR(IF(NeodplačanoPosojilo*OdobrenoPosojilo,ZnesekObresti,0), 0)</f>
        <v>0</v>
      </c>
      <c r="H251" s="63">
        <f>IFERROR(IF(NeodplačanoPosojilo*OdobrenoPosojilo,KončnoStanje,0), 0)</f>
        <v>0</v>
      </c>
    </row>
    <row r="252" spans="2:8" ht="20.100000000000001" customHeight="1" x14ac:dyDescent="0.25">
      <c r="B252" s="61" t="str">
        <f>IFERROR(IF(NeodplačanoPosojilo*OdobrenoPosojilo,ŠtevilkaObroka,""), "")</f>
        <v/>
      </c>
      <c r="C252" s="62" t="str">
        <f>IFERROR(IF(NeodplačanoPosojilo*OdobrenoPosojilo,DatumPlačila,ZačetniDatumPosojila), ZačetniDatumPosojila)</f>
        <v xml:space="preserve"> </v>
      </c>
      <c r="D252" s="63" t="str">
        <f>IFERROR(IF(NeodplačanoPosojilo*OdobrenoPosojilo,VrednostPosojila,""), "")</f>
        <v/>
      </c>
      <c r="E252" s="63">
        <f>IFERROR(IF(NeodplačanoPosojilo*OdobrenoPosojilo,MesečniObrok,0), 0)</f>
        <v>0</v>
      </c>
      <c r="F252" s="63">
        <f>IFERROR(IF(NeodplačanoPosojilo*OdobrenoPosojilo,Glavnica,0), 0)</f>
        <v>0</v>
      </c>
      <c r="G252" s="63">
        <f>IFERROR(IF(NeodplačanoPosojilo*OdobrenoPosojilo,ZnesekObresti,0), 0)</f>
        <v>0</v>
      </c>
      <c r="H252" s="63">
        <f>IFERROR(IF(NeodplačanoPosojilo*OdobrenoPosojilo,KončnoStanje,0), 0)</f>
        <v>0</v>
      </c>
    </row>
    <row r="253" spans="2:8" ht="20.100000000000001" customHeight="1" x14ac:dyDescent="0.25">
      <c r="B253" s="61" t="str">
        <f>IFERROR(IF(NeodplačanoPosojilo*OdobrenoPosojilo,ŠtevilkaObroka,""), "")</f>
        <v/>
      </c>
      <c r="C253" s="62" t="str">
        <f>IFERROR(IF(NeodplačanoPosojilo*OdobrenoPosojilo,DatumPlačila,ZačetniDatumPosojila), ZačetniDatumPosojila)</f>
        <v xml:space="preserve"> </v>
      </c>
      <c r="D253" s="63" t="str">
        <f>IFERROR(IF(NeodplačanoPosojilo*OdobrenoPosojilo,VrednostPosojila,""), "")</f>
        <v/>
      </c>
      <c r="E253" s="63">
        <f>IFERROR(IF(NeodplačanoPosojilo*OdobrenoPosojilo,MesečniObrok,0), 0)</f>
        <v>0</v>
      </c>
      <c r="F253" s="63">
        <f>IFERROR(IF(NeodplačanoPosojilo*OdobrenoPosojilo,Glavnica,0), 0)</f>
        <v>0</v>
      </c>
      <c r="G253" s="63">
        <f>IFERROR(IF(NeodplačanoPosojilo*OdobrenoPosojilo,ZnesekObresti,0), 0)</f>
        <v>0</v>
      </c>
      <c r="H253" s="63">
        <f>IFERROR(IF(NeodplačanoPosojilo*OdobrenoPosojilo,KončnoStanje,0), 0)</f>
        <v>0</v>
      </c>
    </row>
    <row r="254" spans="2:8" ht="20.100000000000001" customHeight="1" x14ac:dyDescent="0.25">
      <c r="B254" s="61" t="str">
        <f>IFERROR(IF(NeodplačanoPosojilo*OdobrenoPosojilo,ŠtevilkaObroka,""), "")</f>
        <v/>
      </c>
      <c r="C254" s="62" t="str">
        <f>IFERROR(IF(NeodplačanoPosojilo*OdobrenoPosojilo,DatumPlačila,ZačetniDatumPosojila), ZačetniDatumPosojila)</f>
        <v xml:space="preserve"> </v>
      </c>
      <c r="D254" s="63" t="str">
        <f>IFERROR(IF(NeodplačanoPosojilo*OdobrenoPosojilo,VrednostPosojila,""), "")</f>
        <v/>
      </c>
      <c r="E254" s="63">
        <f>IFERROR(IF(NeodplačanoPosojilo*OdobrenoPosojilo,MesečniObrok,0), 0)</f>
        <v>0</v>
      </c>
      <c r="F254" s="63">
        <f>IFERROR(IF(NeodplačanoPosojilo*OdobrenoPosojilo,Glavnica,0), 0)</f>
        <v>0</v>
      </c>
      <c r="G254" s="63">
        <f>IFERROR(IF(NeodplačanoPosojilo*OdobrenoPosojilo,ZnesekObresti,0), 0)</f>
        <v>0</v>
      </c>
      <c r="H254" s="63">
        <f>IFERROR(IF(NeodplačanoPosojilo*OdobrenoPosojilo,KončnoStanje,0), 0)</f>
        <v>0</v>
      </c>
    </row>
    <row r="255" spans="2:8" ht="20.100000000000001" customHeight="1" x14ac:dyDescent="0.25">
      <c r="B255" s="61" t="str">
        <f>IFERROR(IF(NeodplačanoPosojilo*OdobrenoPosojilo,ŠtevilkaObroka,""), "")</f>
        <v/>
      </c>
      <c r="C255" s="62" t="str">
        <f>IFERROR(IF(NeodplačanoPosojilo*OdobrenoPosojilo,DatumPlačila,ZačetniDatumPosojila), ZačetniDatumPosojila)</f>
        <v xml:space="preserve"> </v>
      </c>
      <c r="D255" s="63" t="str">
        <f>IFERROR(IF(NeodplačanoPosojilo*OdobrenoPosojilo,VrednostPosojila,""), "")</f>
        <v/>
      </c>
      <c r="E255" s="63">
        <f>IFERROR(IF(NeodplačanoPosojilo*OdobrenoPosojilo,MesečniObrok,0), 0)</f>
        <v>0</v>
      </c>
      <c r="F255" s="63">
        <f>IFERROR(IF(NeodplačanoPosojilo*OdobrenoPosojilo,Glavnica,0), 0)</f>
        <v>0</v>
      </c>
      <c r="G255" s="63">
        <f>IFERROR(IF(NeodplačanoPosojilo*OdobrenoPosojilo,ZnesekObresti,0), 0)</f>
        <v>0</v>
      </c>
      <c r="H255" s="63">
        <f>IFERROR(IF(NeodplačanoPosojilo*OdobrenoPosojilo,KončnoStanje,0), 0)</f>
        <v>0</v>
      </c>
    </row>
    <row r="256" spans="2:8" ht="20.100000000000001" customHeight="1" x14ac:dyDescent="0.25">
      <c r="B256" s="61" t="str">
        <f>IFERROR(IF(NeodplačanoPosojilo*OdobrenoPosojilo,ŠtevilkaObroka,""), "")</f>
        <v/>
      </c>
      <c r="C256" s="62" t="str">
        <f>IFERROR(IF(NeodplačanoPosojilo*OdobrenoPosojilo,DatumPlačila,ZačetniDatumPosojila), ZačetniDatumPosojila)</f>
        <v xml:space="preserve"> </v>
      </c>
      <c r="D256" s="63" t="str">
        <f>IFERROR(IF(NeodplačanoPosojilo*OdobrenoPosojilo,VrednostPosojila,""), "")</f>
        <v/>
      </c>
      <c r="E256" s="63">
        <f>IFERROR(IF(NeodplačanoPosojilo*OdobrenoPosojilo,MesečniObrok,0), 0)</f>
        <v>0</v>
      </c>
      <c r="F256" s="63">
        <f>IFERROR(IF(NeodplačanoPosojilo*OdobrenoPosojilo,Glavnica,0), 0)</f>
        <v>0</v>
      </c>
      <c r="G256" s="63">
        <f>IFERROR(IF(NeodplačanoPosojilo*OdobrenoPosojilo,ZnesekObresti,0), 0)</f>
        <v>0</v>
      </c>
      <c r="H256" s="63">
        <f>IFERROR(IF(NeodplačanoPosojilo*OdobrenoPosojilo,KončnoStanje,0), 0)</f>
        <v>0</v>
      </c>
    </row>
    <row r="257" spans="2:8" ht="20.100000000000001" customHeight="1" x14ac:dyDescent="0.25">
      <c r="B257" s="61" t="str">
        <f>IFERROR(IF(NeodplačanoPosojilo*OdobrenoPosojilo,ŠtevilkaObroka,""), "")</f>
        <v/>
      </c>
      <c r="C257" s="62" t="str">
        <f>IFERROR(IF(NeodplačanoPosojilo*OdobrenoPosojilo,DatumPlačila,ZačetniDatumPosojila), ZačetniDatumPosojila)</f>
        <v xml:space="preserve"> </v>
      </c>
      <c r="D257" s="63" t="str">
        <f>IFERROR(IF(NeodplačanoPosojilo*OdobrenoPosojilo,VrednostPosojila,""), "")</f>
        <v/>
      </c>
      <c r="E257" s="63">
        <f>IFERROR(IF(NeodplačanoPosojilo*OdobrenoPosojilo,MesečniObrok,0), 0)</f>
        <v>0</v>
      </c>
      <c r="F257" s="63">
        <f>IFERROR(IF(NeodplačanoPosojilo*OdobrenoPosojilo,Glavnica,0), 0)</f>
        <v>0</v>
      </c>
      <c r="G257" s="63">
        <f>IFERROR(IF(NeodplačanoPosojilo*OdobrenoPosojilo,ZnesekObresti,0), 0)</f>
        <v>0</v>
      </c>
      <c r="H257" s="63">
        <f>IFERROR(IF(NeodplačanoPosojilo*OdobrenoPosojilo,KončnoStanje,0), 0)</f>
        <v>0</v>
      </c>
    </row>
    <row r="258" spans="2:8" ht="20.100000000000001" customHeight="1" x14ac:dyDescent="0.25">
      <c r="B258" s="61" t="str">
        <f>IFERROR(IF(NeodplačanoPosojilo*OdobrenoPosojilo,ŠtevilkaObroka,""), "")</f>
        <v/>
      </c>
      <c r="C258" s="62" t="str">
        <f>IFERROR(IF(NeodplačanoPosojilo*OdobrenoPosojilo,DatumPlačila,ZačetniDatumPosojila), ZačetniDatumPosojila)</f>
        <v xml:space="preserve"> </v>
      </c>
      <c r="D258" s="63" t="str">
        <f>IFERROR(IF(NeodplačanoPosojilo*OdobrenoPosojilo,VrednostPosojila,""), "")</f>
        <v/>
      </c>
      <c r="E258" s="63">
        <f>IFERROR(IF(NeodplačanoPosojilo*OdobrenoPosojilo,MesečniObrok,0), 0)</f>
        <v>0</v>
      </c>
      <c r="F258" s="63">
        <f>IFERROR(IF(NeodplačanoPosojilo*OdobrenoPosojilo,Glavnica,0), 0)</f>
        <v>0</v>
      </c>
      <c r="G258" s="63">
        <f>IFERROR(IF(NeodplačanoPosojilo*OdobrenoPosojilo,ZnesekObresti,0), 0)</f>
        <v>0</v>
      </c>
      <c r="H258" s="63">
        <f>IFERROR(IF(NeodplačanoPosojilo*OdobrenoPosojilo,KončnoStanje,0), 0)</f>
        <v>0</v>
      </c>
    </row>
    <row r="259" spans="2:8" ht="20.100000000000001" customHeight="1" x14ac:dyDescent="0.25">
      <c r="B259" s="61" t="str">
        <f>IFERROR(IF(NeodplačanoPosojilo*OdobrenoPosojilo,ŠtevilkaObroka,""), "")</f>
        <v/>
      </c>
      <c r="C259" s="62" t="str">
        <f>IFERROR(IF(NeodplačanoPosojilo*OdobrenoPosojilo,DatumPlačila,ZačetniDatumPosojila), ZačetniDatumPosojila)</f>
        <v xml:space="preserve"> </v>
      </c>
      <c r="D259" s="63" t="str">
        <f>IFERROR(IF(NeodplačanoPosojilo*OdobrenoPosojilo,VrednostPosojila,""), "")</f>
        <v/>
      </c>
      <c r="E259" s="63">
        <f>IFERROR(IF(NeodplačanoPosojilo*OdobrenoPosojilo,MesečniObrok,0), 0)</f>
        <v>0</v>
      </c>
      <c r="F259" s="63">
        <f>IFERROR(IF(NeodplačanoPosojilo*OdobrenoPosojilo,Glavnica,0), 0)</f>
        <v>0</v>
      </c>
      <c r="G259" s="63">
        <f>IFERROR(IF(NeodplačanoPosojilo*OdobrenoPosojilo,ZnesekObresti,0), 0)</f>
        <v>0</v>
      </c>
      <c r="H259" s="63">
        <f>IFERROR(IF(NeodplačanoPosojilo*OdobrenoPosojilo,KončnoStanje,0), 0)</f>
        <v>0</v>
      </c>
    </row>
    <row r="260" spans="2:8" ht="20.100000000000001" customHeight="1" x14ac:dyDescent="0.25">
      <c r="B260" s="61" t="str">
        <f>IFERROR(IF(NeodplačanoPosojilo*OdobrenoPosojilo,ŠtevilkaObroka,""), "")</f>
        <v/>
      </c>
      <c r="C260" s="62" t="str">
        <f>IFERROR(IF(NeodplačanoPosojilo*OdobrenoPosojilo,DatumPlačila,ZačetniDatumPosojila), ZačetniDatumPosojila)</f>
        <v xml:space="preserve"> </v>
      </c>
      <c r="D260" s="63" t="str">
        <f>IFERROR(IF(NeodplačanoPosojilo*OdobrenoPosojilo,VrednostPosojila,""), "")</f>
        <v/>
      </c>
      <c r="E260" s="63">
        <f>IFERROR(IF(NeodplačanoPosojilo*OdobrenoPosojilo,MesečniObrok,0), 0)</f>
        <v>0</v>
      </c>
      <c r="F260" s="63">
        <f>IFERROR(IF(NeodplačanoPosojilo*OdobrenoPosojilo,Glavnica,0), 0)</f>
        <v>0</v>
      </c>
      <c r="G260" s="63">
        <f>IFERROR(IF(NeodplačanoPosojilo*OdobrenoPosojilo,ZnesekObresti,0), 0)</f>
        <v>0</v>
      </c>
      <c r="H260" s="63">
        <f>IFERROR(IF(NeodplačanoPosojilo*OdobrenoPosojilo,KončnoStanje,0), 0)</f>
        <v>0</v>
      </c>
    </row>
    <row r="261" spans="2:8" ht="20.100000000000001" customHeight="1" x14ac:dyDescent="0.25">
      <c r="B261" s="61" t="str">
        <f>IFERROR(IF(NeodplačanoPosojilo*OdobrenoPosojilo,ŠtevilkaObroka,""), "")</f>
        <v/>
      </c>
      <c r="C261" s="62" t="str">
        <f>IFERROR(IF(NeodplačanoPosojilo*OdobrenoPosojilo,DatumPlačila,ZačetniDatumPosojila), ZačetniDatumPosojila)</f>
        <v xml:space="preserve"> </v>
      </c>
      <c r="D261" s="63" t="str">
        <f>IFERROR(IF(NeodplačanoPosojilo*OdobrenoPosojilo,VrednostPosojila,""), "")</f>
        <v/>
      </c>
      <c r="E261" s="63">
        <f>IFERROR(IF(NeodplačanoPosojilo*OdobrenoPosojilo,MesečniObrok,0), 0)</f>
        <v>0</v>
      </c>
      <c r="F261" s="63">
        <f>IFERROR(IF(NeodplačanoPosojilo*OdobrenoPosojilo,Glavnica,0), 0)</f>
        <v>0</v>
      </c>
      <c r="G261" s="63">
        <f>IFERROR(IF(NeodplačanoPosojilo*OdobrenoPosojilo,ZnesekObresti,0), 0)</f>
        <v>0</v>
      </c>
      <c r="H261" s="63">
        <f>IFERROR(IF(NeodplačanoPosojilo*OdobrenoPosojilo,KončnoStanje,0), 0)</f>
        <v>0</v>
      </c>
    </row>
    <row r="262" spans="2:8" ht="20.100000000000001" customHeight="1" x14ac:dyDescent="0.25">
      <c r="B262" s="61" t="str">
        <f>IFERROR(IF(NeodplačanoPosojilo*OdobrenoPosojilo,ŠtevilkaObroka,""), "")</f>
        <v/>
      </c>
      <c r="C262" s="62" t="str">
        <f>IFERROR(IF(NeodplačanoPosojilo*OdobrenoPosojilo,DatumPlačila,ZačetniDatumPosojila), ZačetniDatumPosojila)</f>
        <v xml:space="preserve"> </v>
      </c>
      <c r="D262" s="63" t="str">
        <f>IFERROR(IF(NeodplačanoPosojilo*OdobrenoPosojilo,VrednostPosojila,""), "")</f>
        <v/>
      </c>
      <c r="E262" s="63">
        <f>IFERROR(IF(NeodplačanoPosojilo*OdobrenoPosojilo,MesečniObrok,0), 0)</f>
        <v>0</v>
      </c>
      <c r="F262" s="63">
        <f>IFERROR(IF(NeodplačanoPosojilo*OdobrenoPosojilo,Glavnica,0), 0)</f>
        <v>0</v>
      </c>
      <c r="G262" s="63">
        <f>IFERROR(IF(NeodplačanoPosojilo*OdobrenoPosojilo,ZnesekObresti,0), 0)</f>
        <v>0</v>
      </c>
      <c r="H262" s="63">
        <f>IFERROR(IF(NeodplačanoPosojilo*OdobrenoPosojilo,KončnoStanje,0), 0)</f>
        <v>0</v>
      </c>
    </row>
    <row r="263" spans="2:8" ht="20.100000000000001" customHeight="1" x14ac:dyDescent="0.25">
      <c r="B263" s="61" t="str">
        <f>IFERROR(IF(NeodplačanoPosojilo*OdobrenoPosojilo,ŠtevilkaObroka,""), "")</f>
        <v/>
      </c>
      <c r="C263" s="62" t="str">
        <f>IFERROR(IF(NeodplačanoPosojilo*OdobrenoPosojilo,DatumPlačila,ZačetniDatumPosojila), ZačetniDatumPosojila)</f>
        <v xml:space="preserve"> </v>
      </c>
      <c r="D263" s="63" t="str">
        <f>IFERROR(IF(NeodplačanoPosojilo*OdobrenoPosojilo,VrednostPosojila,""), "")</f>
        <v/>
      </c>
      <c r="E263" s="63">
        <f>IFERROR(IF(NeodplačanoPosojilo*OdobrenoPosojilo,MesečniObrok,0), 0)</f>
        <v>0</v>
      </c>
      <c r="F263" s="63">
        <f>IFERROR(IF(NeodplačanoPosojilo*OdobrenoPosojilo,Glavnica,0), 0)</f>
        <v>0</v>
      </c>
      <c r="G263" s="63">
        <f>IFERROR(IF(NeodplačanoPosojilo*OdobrenoPosojilo,ZnesekObresti,0), 0)</f>
        <v>0</v>
      </c>
      <c r="H263" s="63">
        <f>IFERROR(IF(NeodplačanoPosojilo*OdobrenoPosojilo,KončnoStanje,0), 0)</f>
        <v>0</v>
      </c>
    </row>
    <row r="264" spans="2:8" ht="20.100000000000001" customHeight="1" x14ac:dyDescent="0.25">
      <c r="B264" s="61" t="str">
        <f>IFERROR(IF(NeodplačanoPosojilo*OdobrenoPosojilo,ŠtevilkaObroka,""), "")</f>
        <v/>
      </c>
      <c r="C264" s="62" t="str">
        <f>IFERROR(IF(NeodplačanoPosojilo*OdobrenoPosojilo,DatumPlačila,ZačetniDatumPosojila), ZačetniDatumPosojila)</f>
        <v xml:space="preserve"> </v>
      </c>
      <c r="D264" s="63" t="str">
        <f>IFERROR(IF(NeodplačanoPosojilo*OdobrenoPosojilo,VrednostPosojila,""), "")</f>
        <v/>
      </c>
      <c r="E264" s="63">
        <f>IFERROR(IF(NeodplačanoPosojilo*OdobrenoPosojilo,MesečniObrok,0), 0)</f>
        <v>0</v>
      </c>
      <c r="F264" s="63">
        <f>IFERROR(IF(NeodplačanoPosojilo*OdobrenoPosojilo,Glavnica,0), 0)</f>
        <v>0</v>
      </c>
      <c r="G264" s="63">
        <f>IFERROR(IF(NeodplačanoPosojilo*OdobrenoPosojilo,ZnesekObresti,0), 0)</f>
        <v>0</v>
      </c>
      <c r="H264" s="63">
        <f>IFERROR(IF(NeodplačanoPosojilo*OdobrenoPosojilo,KončnoStanje,0), 0)</f>
        <v>0</v>
      </c>
    </row>
    <row r="265" spans="2:8" ht="20.100000000000001" customHeight="1" x14ac:dyDescent="0.25">
      <c r="B265" s="61" t="str">
        <f>IFERROR(IF(NeodplačanoPosojilo*OdobrenoPosojilo,ŠtevilkaObroka,""), "")</f>
        <v/>
      </c>
      <c r="C265" s="62" t="str">
        <f>IFERROR(IF(NeodplačanoPosojilo*OdobrenoPosojilo,DatumPlačila,ZačetniDatumPosojila), ZačetniDatumPosojila)</f>
        <v xml:space="preserve"> </v>
      </c>
      <c r="D265" s="63" t="str">
        <f>IFERROR(IF(NeodplačanoPosojilo*OdobrenoPosojilo,VrednostPosojila,""), "")</f>
        <v/>
      </c>
      <c r="E265" s="63">
        <f>IFERROR(IF(NeodplačanoPosojilo*OdobrenoPosojilo,MesečniObrok,0), 0)</f>
        <v>0</v>
      </c>
      <c r="F265" s="63">
        <f>IFERROR(IF(NeodplačanoPosojilo*OdobrenoPosojilo,Glavnica,0), 0)</f>
        <v>0</v>
      </c>
      <c r="G265" s="63">
        <f>IFERROR(IF(NeodplačanoPosojilo*OdobrenoPosojilo,ZnesekObresti,0), 0)</f>
        <v>0</v>
      </c>
      <c r="H265" s="63">
        <f>IFERROR(IF(NeodplačanoPosojilo*OdobrenoPosojilo,KončnoStanje,0), 0)</f>
        <v>0</v>
      </c>
    </row>
    <row r="266" spans="2:8" ht="20.100000000000001" customHeight="1" x14ac:dyDescent="0.25">
      <c r="B266" s="61" t="str">
        <f>IFERROR(IF(NeodplačanoPosojilo*OdobrenoPosojilo,ŠtevilkaObroka,""), "")</f>
        <v/>
      </c>
      <c r="C266" s="62" t="str">
        <f>IFERROR(IF(NeodplačanoPosojilo*OdobrenoPosojilo,DatumPlačila,ZačetniDatumPosojila), ZačetniDatumPosojila)</f>
        <v xml:space="preserve"> </v>
      </c>
      <c r="D266" s="63" t="str">
        <f>IFERROR(IF(NeodplačanoPosojilo*OdobrenoPosojilo,VrednostPosojila,""), "")</f>
        <v/>
      </c>
      <c r="E266" s="63">
        <f>IFERROR(IF(NeodplačanoPosojilo*OdobrenoPosojilo,MesečniObrok,0), 0)</f>
        <v>0</v>
      </c>
      <c r="F266" s="63">
        <f>IFERROR(IF(NeodplačanoPosojilo*OdobrenoPosojilo,Glavnica,0), 0)</f>
        <v>0</v>
      </c>
      <c r="G266" s="63">
        <f>IFERROR(IF(NeodplačanoPosojilo*OdobrenoPosojilo,ZnesekObresti,0), 0)</f>
        <v>0</v>
      </c>
      <c r="H266" s="63">
        <f>IFERROR(IF(NeodplačanoPosojilo*OdobrenoPosojilo,KončnoStanje,0), 0)</f>
        <v>0</v>
      </c>
    </row>
    <row r="267" spans="2:8" ht="20.100000000000001" customHeight="1" x14ac:dyDescent="0.25">
      <c r="B267" s="61" t="str">
        <f>IFERROR(IF(NeodplačanoPosojilo*OdobrenoPosojilo,ŠtevilkaObroka,""), "")</f>
        <v/>
      </c>
      <c r="C267" s="62" t="str">
        <f>IFERROR(IF(NeodplačanoPosojilo*OdobrenoPosojilo,DatumPlačila,ZačetniDatumPosojila), ZačetniDatumPosojila)</f>
        <v xml:space="preserve"> </v>
      </c>
      <c r="D267" s="63" t="str">
        <f>IFERROR(IF(NeodplačanoPosojilo*OdobrenoPosojilo,VrednostPosojila,""), "")</f>
        <v/>
      </c>
      <c r="E267" s="63">
        <f>IFERROR(IF(NeodplačanoPosojilo*OdobrenoPosojilo,MesečniObrok,0), 0)</f>
        <v>0</v>
      </c>
      <c r="F267" s="63">
        <f>IFERROR(IF(NeodplačanoPosojilo*OdobrenoPosojilo,Glavnica,0), 0)</f>
        <v>0</v>
      </c>
      <c r="G267" s="63">
        <f>IFERROR(IF(NeodplačanoPosojilo*OdobrenoPosojilo,ZnesekObresti,0), 0)</f>
        <v>0</v>
      </c>
      <c r="H267" s="63">
        <f>IFERROR(IF(NeodplačanoPosojilo*OdobrenoPosojilo,KončnoStanje,0), 0)</f>
        <v>0</v>
      </c>
    </row>
    <row r="268" spans="2:8" ht="20.100000000000001" customHeight="1" x14ac:dyDescent="0.25">
      <c r="B268" s="61" t="str">
        <f>IFERROR(IF(NeodplačanoPosojilo*OdobrenoPosojilo,ŠtevilkaObroka,""), "")</f>
        <v/>
      </c>
      <c r="C268" s="62" t="str">
        <f>IFERROR(IF(NeodplačanoPosojilo*OdobrenoPosojilo,DatumPlačila,ZačetniDatumPosojila), ZačetniDatumPosojila)</f>
        <v xml:space="preserve"> </v>
      </c>
      <c r="D268" s="63" t="str">
        <f>IFERROR(IF(NeodplačanoPosojilo*OdobrenoPosojilo,VrednostPosojila,""), "")</f>
        <v/>
      </c>
      <c r="E268" s="63">
        <f>IFERROR(IF(NeodplačanoPosojilo*OdobrenoPosojilo,MesečniObrok,0), 0)</f>
        <v>0</v>
      </c>
      <c r="F268" s="63">
        <f>IFERROR(IF(NeodplačanoPosojilo*OdobrenoPosojilo,Glavnica,0), 0)</f>
        <v>0</v>
      </c>
      <c r="G268" s="63">
        <f>IFERROR(IF(NeodplačanoPosojilo*OdobrenoPosojilo,ZnesekObresti,0), 0)</f>
        <v>0</v>
      </c>
      <c r="H268" s="63">
        <f>IFERROR(IF(NeodplačanoPosojilo*OdobrenoPosojilo,KončnoStanje,0), 0)</f>
        <v>0</v>
      </c>
    </row>
    <row r="269" spans="2:8" ht="20.100000000000001" customHeight="1" x14ac:dyDescent="0.25">
      <c r="B269" s="61" t="str">
        <f>IFERROR(IF(NeodplačanoPosojilo*OdobrenoPosojilo,ŠtevilkaObroka,""), "")</f>
        <v/>
      </c>
      <c r="C269" s="62" t="str">
        <f>IFERROR(IF(NeodplačanoPosojilo*OdobrenoPosojilo,DatumPlačila,ZačetniDatumPosojila), ZačetniDatumPosojila)</f>
        <v xml:space="preserve"> </v>
      </c>
      <c r="D269" s="63" t="str">
        <f>IFERROR(IF(NeodplačanoPosojilo*OdobrenoPosojilo,VrednostPosojila,""), "")</f>
        <v/>
      </c>
      <c r="E269" s="63">
        <f>IFERROR(IF(NeodplačanoPosojilo*OdobrenoPosojilo,MesečniObrok,0), 0)</f>
        <v>0</v>
      </c>
      <c r="F269" s="63">
        <f>IFERROR(IF(NeodplačanoPosojilo*OdobrenoPosojilo,Glavnica,0), 0)</f>
        <v>0</v>
      </c>
      <c r="G269" s="63">
        <f>IFERROR(IF(NeodplačanoPosojilo*OdobrenoPosojilo,ZnesekObresti,0), 0)</f>
        <v>0</v>
      </c>
      <c r="H269" s="63">
        <f>IFERROR(IF(NeodplačanoPosojilo*OdobrenoPosojilo,KončnoStanje,0), 0)</f>
        <v>0</v>
      </c>
    </row>
    <row r="270" spans="2:8" ht="20.100000000000001" customHeight="1" x14ac:dyDescent="0.25">
      <c r="B270" s="61" t="str">
        <f>IFERROR(IF(NeodplačanoPosojilo*OdobrenoPosojilo,ŠtevilkaObroka,""), "")</f>
        <v/>
      </c>
      <c r="C270" s="62" t="str">
        <f>IFERROR(IF(NeodplačanoPosojilo*OdobrenoPosojilo,DatumPlačila,ZačetniDatumPosojila), ZačetniDatumPosojila)</f>
        <v xml:space="preserve"> </v>
      </c>
      <c r="D270" s="63" t="str">
        <f>IFERROR(IF(NeodplačanoPosojilo*OdobrenoPosojilo,VrednostPosojila,""), "")</f>
        <v/>
      </c>
      <c r="E270" s="63">
        <f>IFERROR(IF(NeodplačanoPosojilo*OdobrenoPosojilo,MesečniObrok,0), 0)</f>
        <v>0</v>
      </c>
      <c r="F270" s="63">
        <f>IFERROR(IF(NeodplačanoPosojilo*OdobrenoPosojilo,Glavnica,0), 0)</f>
        <v>0</v>
      </c>
      <c r="G270" s="63">
        <f>IFERROR(IF(NeodplačanoPosojilo*OdobrenoPosojilo,ZnesekObresti,0), 0)</f>
        <v>0</v>
      </c>
      <c r="H270" s="63">
        <f>IFERROR(IF(NeodplačanoPosojilo*OdobrenoPosojilo,KončnoStanje,0), 0)</f>
        <v>0</v>
      </c>
    </row>
    <row r="271" spans="2:8" ht="20.100000000000001" customHeight="1" x14ac:dyDescent="0.25">
      <c r="B271" s="61" t="str">
        <f>IFERROR(IF(NeodplačanoPosojilo*OdobrenoPosojilo,ŠtevilkaObroka,""), "")</f>
        <v/>
      </c>
      <c r="C271" s="62" t="str">
        <f>IFERROR(IF(NeodplačanoPosojilo*OdobrenoPosojilo,DatumPlačila,ZačetniDatumPosojila), ZačetniDatumPosojila)</f>
        <v xml:space="preserve"> </v>
      </c>
      <c r="D271" s="63" t="str">
        <f>IFERROR(IF(NeodplačanoPosojilo*OdobrenoPosojilo,VrednostPosojila,""), "")</f>
        <v/>
      </c>
      <c r="E271" s="63">
        <f>IFERROR(IF(NeodplačanoPosojilo*OdobrenoPosojilo,MesečniObrok,0), 0)</f>
        <v>0</v>
      </c>
      <c r="F271" s="63">
        <f>IFERROR(IF(NeodplačanoPosojilo*OdobrenoPosojilo,Glavnica,0), 0)</f>
        <v>0</v>
      </c>
      <c r="G271" s="63">
        <f>IFERROR(IF(NeodplačanoPosojilo*OdobrenoPosojilo,ZnesekObresti,0), 0)</f>
        <v>0</v>
      </c>
      <c r="H271" s="63">
        <f>IFERROR(IF(NeodplačanoPosojilo*OdobrenoPosojilo,KončnoStanje,0), 0)</f>
        <v>0</v>
      </c>
    </row>
    <row r="272" spans="2:8" ht="20.100000000000001" customHeight="1" x14ac:dyDescent="0.25">
      <c r="B272" s="61" t="str">
        <f>IFERROR(IF(NeodplačanoPosojilo*OdobrenoPosojilo,ŠtevilkaObroka,""), "")</f>
        <v/>
      </c>
      <c r="C272" s="62" t="str">
        <f>IFERROR(IF(NeodplačanoPosojilo*OdobrenoPosojilo,DatumPlačila,ZačetniDatumPosojila), ZačetniDatumPosojila)</f>
        <v xml:space="preserve"> </v>
      </c>
      <c r="D272" s="63" t="str">
        <f>IFERROR(IF(NeodplačanoPosojilo*OdobrenoPosojilo,VrednostPosojila,""), "")</f>
        <v/>
      </c>
      <c r="E272" s="63">
        <f>IFERROR(IF(NeodplačanoPosojilo*OdobrenoPosojilo,MesečniObrok,0), 0)</f>
        <v>0</v>
      </c>
      <c r="F272" s="63">
        <f>IFERROR(IF(NeodplačanoPosojilo*OdobrenoPosojilo,Glavnica,0), 0)</f>
        <v>0</v>
      </c>
      <c r="G272" s="63">
        <f>IFERROR(IF(NeodplačanoPosojilo*OdobrenoPosojilo,ZnesekObresti,0), 0)</f>
        <v>0</v>
      </c>
      <c r="H272" s="63">
        <f>IFERROR(IF(NeodplačanoPosojilo*OdobrenoPosojilo,KončnoStanje,0), 0)</f>
        <v>0</v>
      </c>
    </row>
    <row r="273" spans="2:8" ht="20.100000000000001" customHeight="1" x14ac:dyDescent="0.25">
      <c r="B273" s="61" t="str">
        <f>IFERROR(IF(NeodplačanoPosojilo*OdobrenoPosojilo,ŠtevilkaObroka,""), "")</f>
        <v/>
      </c>
      <c r="C273" s="62" t="str">
        <f>IFERROR(IF(NeodplačanoPosojilo*OdobrenoPosojilo,DatumPlačila,ZačetniDatumPosojila), ZačetniDatumPosojila)</f>
        <v xml:space="preserve"> </v>
      </c>
      <c r="D273" s="63" t="str">
        <f>IFERROR(IF(NeodplačanoPosojilo*OdobrenoPosojilo,VrednostPosojila,""), "")</f>
        <v/>
      </c>
      <c r="E273" s="63">
        <f>IFERROR(IF(NeodplačanoPosojilo*OdobrenoPosojilo,MesečniObrok,0), 0)</f>
        <v>0</v>
      </c>
      <c r="F273" s="63">
        <f>IFERROR(IF(NeodplačanoPosojilo*OdobrenoPosojilo,Glavnica,0), 0)</f>
        <v>0</v>
      </c>
      <c r="G273" s="63">
        <f>IFERROR(IF(NeodplačanoPosojilo*OdobrenoPosojilo,ZnesekObresti,0), 0)</f>
        <v>0</v>
      </c>
      <c r="H273" s="63">
        <f>IFERROR(IF(NeodplačanoPosojilo*OdobrenoPosojilo,KončnoStanje,0), 0)</f>
        <v>0</v>
      </c>
    </row>
    <row r="274" spans="2:8" ht="20.100000000000001" customHeight="1" x14ac:dyDescent="0.25">
      <c r="B274" s="61" t="str">
        <f>IFERROR(IF(NeodplačanoPosojilo*OdobrenoPosojilo,ŠtevilkaObroka,""), "")</f>
        <v/>
      </c>
      <c r="C274" s="62" t="str">
        <f>IFERROR(IF(NeodplačanoPosojilo*OdobrenoPosojilo,DatumPlačila,ZačetniDatumPosojila), ZačetniDatumPosojila)</f>
        <v xml:space="preserve"> </v>
      </c>
      <c r="D274" s="63" t="str">
        <f>IFERROR(IF(NeodplačanoPosojilo*OdobrenoPosojilo,VrednostPosojila,""), "")</f>
        <v/>
      </c>
      <c r="E274" s="63">
        <f>IFERROR(IF(NeodplačanoPosojilo*OdobrenoPosojilo,MesečniObrok,0), 0)</f>
        <v>0</v>
      </c>
      <c r="F274" s="63">
        <f>IFERROR(IF(NeodplačanoPosojilo*OdobrenoPosojilo,Glavnica,0), 0)</f>
        <v>0</v>
      </c>
      <c r="G274" s="63">
        <f>IFERROR(IF(NeodplačanoPosojilo*OdobrenoPosojilo,ZnesekObresti,0), 0)</f>
        <v>0</v>
      </c>
      <c r="H274" s="63">
        <f>IFERROR(IF(NeodplačanoPosojilo*OdobrenoPosojilo,KončnoStanje,0), 0)</f>
        <v>0</v>
      </c>
    </row>
    <row r="275" spans="2:8" ht="20.100000000000001" customHeight="1" x14ac:dyDescent="0.25">
      <c r="B275" s="61" t="str">
        <f>IFERROR(IF(NeodplačanoPosojilo*OdobrenoPosojilo,ŠtevilkaObroka,""), "")</f>
        <v/>
      </c>
      <c r="C275" s="62" t="str">
        <f>IFERROR(IF(NeodplačanoPosojilo*OdobrenoPosojilo,DatumPlačila,ZačetniDatumPosojila), ZačetniDatumPosojila)</f>
        <v xml:space="preserve"> </v>
      </c>
      <c r="D275" s="63" t="str">
        <f>IFERROR(IF(NeodplačanoPosojilo*OdobrenoPosojilo,VrednostPosojila,""), "")</f>
        <v/>
      </c>
      <c r="E275" s="63">
        <f>IFERROR(IF(NeodplačanoPosojilo*OdobrenoPosojilo,MesečniObrok,0), 0)</f>
        <v>0</v>
      </c>
      <c r="F275" s="63">
        <f>IFERROR(IF(NeodplačanoPosojilo*OdobrenoPosojilo,Glavnica,0), 0)</f>
        <v>0</v>
      </c>
      <c r="G275" s="63">
        <f>IFERROR(IF(NeodplačanoPosojilo*OdobrenoPosojilo,ZnesekObresti,0), 0)</f>
        <v>0</v>
      </c>
      <c r="H275" s="63">
        <f>IFERROR(IF(NeodplačanoPosojilo*OdobrenoPosojilo,KončnoStanje,0), 0)</f>
        <v>0</v>
      </c>
    </row>
    <row r="276" spans="2:8" ht="20.100000000000001" customHeight="1" x14ac:dyDescent="0.25">
      <c r="B276" s="61" t="str">
        <f>IFERROR(IF(NeodplačanoPosojilo*OdobrenoPosojilo,ŠtevilkaObroka,""), "")</f>
        <v/>
      </c>
      <c r="C276" s="62" t="str">
        <f>IFERROR(IF(NeodplačanoPosojilo*OdobrenoPosojilo,DatumPlačila,ZačetniDatumPosojila), ZačetniDatumPosojila)</f>
        <v xml:space="preserve"> </v>
      </c>
      <c r="D276" s="63" t="str">
        <f>IFERROR(IF(NeodplačanoPosojilo*OdobrenoPosojilo,VrednostPosojila,""), "")</f>
        <v/>
      </c>
      <c r="E276" s="63">
        <f>IFERROR(IF(NeodplačanoPosojilo*OdobrenoPosojilo,MesečniObrok,0), 0)</f>
        <v>0</v>
      </c>
      <c r="F276" s="63">
        <f>IFERROR(IF(NeodplačanoPosojilo*OdobrenoPosojilo,Glavnica,0), 0)</f>
        <v>0</v>
      </c>
      <c r="G276" s="63">
        <f>IFERROR(IF(NeodplačanoPosojilo*OdobrenoPosojilo,ZnesekObresti,0), 0)</f>
        <v>0</v>
      </c>
      <c r="H276" s="63">
        <f>IFERROR(IF(NeodplačanoPosojilo*OdobrenoPosojilo,KončnoStanje,0), 0)</f>
        <v>0</v>
      </c>
    </row>
    <row r="277" spans="2:8" ht="20.100000000000001" customHeight="1" x14ac:dyDescent="0.25">
      <c r="B277" s="61" t="str">
        <f>IFERROR(IF(NeodplačanoPosojilo*OdobrenoPosojilo,ŠtevilkaObroka,""), "")</f>
        <v/>
      </c>
      <c r="C277" s="62" t="str">
        <f>IFERROR(IF(NeodplačanoPosojilo*OdobrenoPosojilo,DatumPlačila,ZačetniDatumPosojila), ZačetniDatumPosojila)</f>
        <v xml:space="preserve"> </v>
      </c>
      <c r="D277" s="63" t="str">
        <f>IFERROR(IF(NeodplačanoPosojilo*OdobrenoPosojilo,VrednostPosojila,""), "")</f>
        <v/>
      </c>
      <c r="E277" s="63">
        <f>IFERROR(IF(NeodplačanoPosojilo*OdobrenoPosojilo,MesečniObrok,0), 0)</f>
        <v>0</v>
      </c>
      <c r="F277" s="63">
        <f>IFERROR(IF(NeodplačanoPosojilo*OdobrenoPosojilo,Glavnica,0), 0)</f>
        <v>0</v>
      </c>
      <c r="G277" s="63">
        <f>IFERROR(IF(NeodplačanoPosojilo*OdobrenoPosojilo,ZnesekObresti,0), 0)</f>
        <v>0</v>
      </c>
      <c r="H277" s="63">
        <f>IFERROR(IF(NeodplačanoPosojilo*OdobrenoPosojilo,KončnoStanje,0), 0)</f>
        <v>0</v>
      </c>
    </row>
    <row r="278" spans="2:8" ht="20.100000000000001" customHeight="1" x14ac:dyDescent="0.25">
      <c r="B278" s="61" t="str">
        <f>IFERROR(IF(NeodplačanoPosojilo*OdobrenoPosojilo,ŠtevilkaObroka,""), "")</f>
        <v/>
      </c>
      <c r="C278" s="62" t="str">
        <f>IFERROR(IF(NeodplačanoPosojilo*OdobrenoPosojilo,DatumPlačila,ZačetniDatumPosojila), ZačetniDatumPosojila)</f>
        <v xml:space="preserve"> </v>
      </c>
      <c r="D278" s="63" t="str">
        <f>IFERROR(IF(NeodplačanoPosojilo*OdobrenoPosojilo,VrednostPosojila,""), "")</f>
        <v/>
      </c>
      <c r="E278" s="63">
        <f>IFERROR(IF(NeodplačanoPosojilo*OdobrenoPosojilo,MesečniObrok,0), 0)</f>
        <v>0</v>
      </c>
      <c r="F278" s="63">
        <f>IFERROR(IF(NeodplačanoPosojilo*OdobrenoPosojilo,Glavnica,0), 0)</f>
        <v>0</v>
      </c>
      <c r="G278" s="63">
        <f>IFERROR(IF(NeodplačanoPosojilo*OdobrenoPosojilo,ZnesekObresti,0), 0)</f>
        <v>0</v>
      </c>
      <c r="H278" s="63">
        <f>IFERROR(IF(NeodplačanoPosojilo*OdobrenoPosojilo,KončnoStanje,0), 0)</f>
        <v>0</v>
      </c>
    </row>
    <row r="279" spans="2:8" ht="20.100000000000001" customHeight="1" x14ac:dyDescent="0.25">
      <c r="B279" s="61" t="str">
        <f>IFERROR(IF(NeodplačanoPosojilo*OdobrenoPosojilo,ŠtevilkaObroka,""), "")</f>
        <v/>
      </c>
      <c r="C279" s="62" t="str">
        <f>IFERROR(IF(NeodplačanoPosojilo*OdobrenoPosojilo,DatumPlačila,ZačetniDatumPosojila), ZačetniDatumPosojila)</f>
        <v xml:space="preserve"> </v>
      </c>
      <c r="D279" s="63" t="str">
        <f>IFERROR(IF(NeodplačanoPosojilo*OdobrenoPosojilo,VrednostPosojila,""), "")</f>
        <v/>
      </c>
      <c r="E279" s="63">
        <f>IFERROR(IF(NeodplačanoPosojilo*OdobrenoPosojilo,MesečniObrok,0), 0)</f>
        <v>0</v>
      </c>
      <c r="F279" s="63">
        <f>IFERROR(IF(NeodplačanoPosojilo*OdobrenoPosojilo,Glavnica,0), 0)</f>
        <v>0</v>
      </c>
      <c r="G279" s="63">
        <f>IFERROR(IF(NeodplačanoPosojilo*OdobrenoPosojilo,ZnesekObresti,0), 0)</f>
        <v>0</v>
      </c>
      <c r="H279" s="63">
        <f>IFERROR(IF(NeodplačanoPosojilo*OdobrenoPosojilo,KončnoStanje,0), 0)</f>
        <v>0</v>
      </c>
    </row>
    <row r="280" spans="2:8" ht="20.100000000000001" customHeight="1" x14ac:dyDescent="0.25">
      <c r="B280" s="61" t="str">
        <f>IFERROR(IF(NeodplačanoPosojilo*OdobrenoPosojilo,ŠtevilkaObroka,""), "")</f>
        <v/>
      </c>
      <c r="C280" s="62" t="str">
        <f>IFERROR(IF(NeodplačanoPosojilo*OdobrenoPosojilo,DatumPlačila,ZačetniDatumPosojila), ZačetniDatumPosojila)</f>
        <v xml:space="preserve"> </v>
      </c>
      <c r="D280" s="63" t="str">
        <f>IFERROR(IF(NeodplačanoPosojilo*OdobrenoPosojilo,VrednostPosojila,""), "")</f>
        <v/>
      </c>
      <c r="E280" s="63">
        <f>IFERROR(IF(NeodplačanoPosojilo*OdobrenoPosojilo,MesečniObrok,0), 0)</f>
        <v>0</v>
      </c>
      <c r="F280" s="63">
        <f>IFERROR(IF(NeodplačanoPosojilo*OdobrenoPosojilo,Glavnica,0), 0)</f>
        <v>0</v>
      </c>
      <c r="G280" s="63">
        <f>IFERROR(IF(NeodplačanoPosojilo*OdobrenoPosojilo,ZnesekObresti,0), 0)</f>
        <v>0</v>
      </c>
      <c r="H280" s="63">
        <f>IFERROR(IF(NeodplačanoPosojilo*OdobrenoPosojilo,KončnoStanje,0), 0)</f>
        <v>0</v>
      </c>
    </row>
    <row r="281" spans="2:8" ht="20.100000000000001" customHeight="1" x14ac:dyDescent="0.25">
      <c r="B281" s="61" t="str">
        <f>IFERROR(IF(NeodplačanoPosojilo*OdobrenoPosojilo,ŠtevilkaObroka,""), "")</f>
        <v/>
      </c>
      <c r="C281" s="62" t="str">
        <f>IFERROR(IF(NeodplačanoPosojilo*OdobrenoPosojilo,DatumPlačila,ZačetniDatumPosojila), ZačetniDatumPosojila)</f>
        <v xml:space="preserve"> </v>
      </c>
      <c r="D281" s="63" t="str">
        <f>IFERROR(IF(NeodplačanoPosojilo*OdobrenoPosojilo,VrednostPosojila,""), "")</f>
        <v/>
      </c>
      <c r="E281" s="63">
        <f>IFERROR(IF(NeodplačanoPosojilo*OdobrenoPosojilo,MesečniObrok,0), 0)</f>
        <v>0</v>
      </c>
      <c r="F281" s="63">
        <f>IFERROR(IF(NeodplačanoPosojilo*OdobrenoPosojilo,Glavnica,0), 0)</f>
        <v>0</v>
      </c>
      <c r="G281" s="63">
        <f>IFERROR(IF(NeodplačanoPosojilo*OdobrenoPosojilo,ZnesekObresti,0), 0)</f>
        <v>0</v>
      </c>
      <c r="H281" s="63">
        <f>IFERROR(IF(NeodplačanoPosojilo*OdobrenoPosojilo,KončnoStanje,0), 0)</f>
        <v>0</v>
      </c>
    </row>
    <row r="282" spans="2:8" ht="20.100000000000001" customHeight="1" x14ac:dyDescent="0.25">
      <c r="B282" s="61" t="str">
        <f>IFERROR(IF(NeodplačanoPosojilo*OdobrenoPosojilo,ŠtevilkaObroka,""), "")</f>
        <v/>
      </c>
      <c r="C282" s="62" t="str">
        <f>IFERROR(IF(NeodplačanoPosojilo*OdobrenoPosojilo,DatumPlačila,ZačetniDatumPosojila), ZačetniDatumPosojila)</f>
        <v xml:space="preserve"> </v>
      </c>
      <c r="D282" s="63" t="str">
        <f>IFERROR(IF(NeodplačanoPosojilo*OdobrenoPosojilo,VrednostPosojila,""), "")</f>
        <v/>
      </c>
      <c r="E282" s="63">
        <f>IFERROR(IF(NeodplačanoPosojilo*OdobrenoPosojilo,MesečniObrok,0), 0)</f>
        <v>0</v>
      </c>
      <c r="F282" s="63">
        <f>IFERROR(IF(NeodplačanoPosojilo*OdobrenoPosojilo,Glavnica,0), 0)</f>
        <v>0</v>
      </c>
      <c r="G282" s="63">
        <f>IFERROR(IF(NeodplačanoPosojilo*OdobrenoPosojilo,ZnesekObresti,0), 0)</f>
        <v>0</v>
      </c>
      <c r="H282" s="63">
        <f>IFERROR(IF(NeodplačanoPosojilo*OdobrenoPosojilo,KončnoStanje,0), 0)</f>
        <v>0</v>
      </c>
    </row>
    <row r="283" spans="2:8" ht="20.100000000000001" customHeight="1" x14ac:dyDescent="0.25">
      <c r="B283" s="61" t="str">
        <f>IFERROR(IF(NeodplačanoPosojilo*OdobrenoPosojilo,ŠtevilkaObroka,""), "")</f>
        <v/>
      </c>
      <c r="C283" s="62" t="str">
        <f>IFERROR(IF(NeodplačanoPosojilo*OdobrenoPosojilo,DatumPlačila,ZačetniDatumPosojila), ZačetniDatumPosojila)</f>
        <v xml:space="preserve"> </v>
      </c>
      <c r="D283" s="63" t="str">
        <f>IFERROR(IF(NeodplačanoPosojilo*OdobrenoPosojilo,VrednostPosojila,""), "")</f>
        <v/>
      </c>
      <c r="E283" s="63">
        <f>IFERROR(IF(NeodplačanoPosojilo*OdobrenoPosojilo,MesečniObrok,0), 0)</f>
        <v>0</v>
      </c>
      <c r="F283" s="63">
        <f>IFERROR(IF(NeodplačanoPosojilo*OdobrenoPosojilo,Glavnica,0), 0)</f>
        <v>0</v>
      </c>
      <c r="G283" s="63">
        <f>IFERROR(IF(NeodplačanoPosojilo*OdobrenoPosojilo,ZnesekObresti,0), 0)</f>
        <v>0</v>
      </c>
      <c r="H283" s="63">
        <f>IFERROR(IF(NeodplačanoPosojilo*OdobrenoPosojilo,KončnoStanje,0), 0)</f>
        <v>0</v>
      </c>
    </row>
    <row r="284" spans="2:8" ht="20.100000000000001" customHeight="1" x14ac:dyDescent="0.25">
      <c r="B284" s="61" t="str">
        <f>IFERROR(IF(NeodplačanoPosojilo*OdobrenoPosojilo,ŠtevilkaObroka,""), "")</f>
        <v/>
      </c>
      <c r="C284" s="62" t="str">
        <f>IFERROR(IF(NeodplačanoPosojilo*OdobrenoPosojilo,DatumPlačila,ZačetniDatumPosojila), ZačetniDatumPosojila)</f>
        <v xml:space="preserve"> </v>
      </c>
      <c r="D284" s="63" t="str">
        <f>IFERROR(IF(NeodplačanoPosojilo*OdobrenoPosojilo,VrednostPosojila,""), "")</f>
        <v/>
      </c>
      <c r="E284" s="63">
        <f>IFERROR(IF(NeodplačanoPosojilo*OdobrenoPosojilo,MesečniObrok,0), 0)</f>
        <v>0</v>
      </c>
      <c r="F284" s="63">
        <f>IFERROR(IF(NeodplačanoPosojilo*OdobrenoPosojilo,Glavnica,0), 0)</f>
        <v>0</v>
      </c>
      <c r="G284" s="63">
        <f>IFERROR(IF(NeodplačanoPosojilo*OdobrenoPosojilo,ZnesekObresti,0), 0)</f>
        <v>0</v>
      </c>
      <c r="H284" s="63">
        <f>IFERROR(IF(NeodplačanoPosojilo*OdobrenoPosojilo,KončnoStanje,0), 0)</f>
        <v>0</v>
      </c>
    </row>
    <row r="285" spans="2:8" ht="20.100000000000001" customHeight="1" x14ac:dyDescent="0.25">
      <c r="B285" s="61" t="str">
        <f>IFERROR(IF(NeodplačanoPosojilo*OdobrenoPosojilo,ŠtevilkaObroka,""), "")</f>
        <v/>
      </c>
      <c r="C285" s="62" t="str">
        <f>IFERROR(IF(NeodplačanoPosojilo*OdobrenoPosojilo,DatumPlačila,ZačetniDatumPosojila), ZačetniDatumPosojila)</f>
        <v xml:space="preserve"> </v>
      </c>
      <c r="D285" s="63" t="str">
        <f>IFERROR(IF(NeodplačanoPosojilo*OdobrenoPosojilo,VrednostPosojila,""), "")</f>
        <v/>
      </c>
      <c r="E285" s="63">
        <f>IFERROR(IF(NeodplačanoPosojilo*OdobrenoPosojilo,MesečniObrok,0), 0)</f>
        <v>0</v>
      </c>
      <c r="F285" s="63">
        <f>IFERROR(IF(NeodplačanoPosojilo*OdobrenoPosojilo,Glavnica,0), 0)</f>
        <v>0</v>
      </c>
      <c r="G285" s="63">
        <f>IFERROR(IF(NeodplačanoPosojilo*OdobrenoPosojilo,ZnesekObresti,0), 0)</f>
        <v>0</v>
      </c>
      <c r="H285" s="63">
        <f>IFERROR(IF(NeodplačanoPosojilo*OdobrenoPosojilo,KončnoStanje,0), 0)</f>
        <v>0</v>
      </c>
    </row>
    <row r="286" spans="2:8" ht="20.100000000000001" customHeight="1" x14ac:dyDescent="0.25">
      <c r="B286" s="61" t="str">
        <f>IFERROR(IF(NeodplačanoPosojilo*OdobrenoPosojilo,ŠtevilkaObroka,""), "")</f>
        <v/>
      </c>
      <c r="C286" s="62" t="str">
        <f>IFERROR(IF(NeodplačanoPosojilo*OdobrenoPosojilo,DatumPlačila,ZačetniDatumPosojila), ZačetniDatumPosojila)</f>
        <v xml:space="preserve"> </v>
      </c>
      <c r="D286" s="63" t="str">
        <f>IFERROR(IF(NeodplačanoPosojilo*OdobrenoPosojilo,VrednostPosojila,""), "")</f>
        <v/>
      </c>
      <c r="E286" s="63">
        <f>IFERROR(IF(NeodplačanoPosojilo*OdobrenoPosojilo,MesečniObrok,0), 0)</f>
        <v>0</v>
      </c>
      <c r="F286" s="63">
        <f>IFERROR(IF(NeodplačanoPosojilo*OdobrenoPosojilo,Glavnica,0), 0)</f>
        <v>0</v>
      </c>
      <c r="G286" s="63">
        <f>IFERROR(IF(NeodplačanoPosojilo*OdobrenoPosojilo,ZnesekObresti,0), 0)</f>
        <v>0</v>
      </c>
      <c r="H286" s="63">
        <f>IFERROR(IF(NeodplačanoPosojilo*OdobrenoPosojilo,KončnoStanje,0), 0)</f>
        <v>0</v>
      </c>
    </row>
    <row r="287" spans="2:8" ht="20.100000000000001" customHeight="1" x14ac:dyDescent="0.25">
      <c r="B287" s="61" t="str">
        <f>IFERROR(IF(NeodplačanoPosojilo*OdobrenoPosojilo,ŠtevilkaObroka,""), "")</f>
        <v/>
      </c>
      <c r="C287" s="62" t="str">
        <f>IFERROR(IF(NeodplačanoPosojilo*OdobrenoPosojilo,DatumPlačila,ZačetniDatumPosojila), ZačetniDatumPosojila)</f>
        <v xml:space="preserve"> </v>
      </c>
      <c r="D287" s="63" t="str">
        <f>IFERROR(IF(NeodplačanoPosojilo*OdobrenoPosojilo,VrednostPosojila,""), "")</f>
        <v/>
      </c>
      <c r="E287" s="63">
        <f>IFERROR(IF(NeodplačanoPosojilo*OdobrenoPosojilo,MesečniObrok,0), 0)</f>
        <v>0</v>
      </c>
      <c r="F287" s="63">
        <f>IFERROR(IF(NeodplačanoPosojilo*OdobrenoPosojilo,Glavnica,0), 0)</f>
        <v>0</v>
      </c>
      <c r="G287" s="63">
        <f>IFERROR(IF(NeodplačanoPosojilo*OdobrenoPosojilo,ZnesekObresti,0), 0)</f>
        <v>0</v>
      </c>
      <c r="H287" s="63">
        <f>IFERROR(IF(NeodplačanoPosojilo*OdobrenoPosojilo,KončnoStanje,0), 0)</f>
        <v>0</v>
      </c>
    </row>
    <row r="288" spans="2:8" ht="20.100000000000001" customHeight="1" x14ac:dyDescent="0.25">
      <c r="B288" s="61" t="str">
        <f>IFERROR(IF(NeodplačanoPosojilo*OdobrenoPosojilo,ŠtevilkaObroka,""), "")</f>
        <v/>
      </c>
      <c r="C288" s="62" t="str">
        <f>IFERROR(IF(NeodplačanoPosojilo*OdobrenoPosojilo,DatumPlačila,ZačetniDatumPosojila), ZačetniDatumPosojila)</f>
        <v xml:space="preserve"> </v>
      </c>
      <c r="D288" s="63" t="str">
        <f>IFERROR(IF(NeodplačanoPosojilo*OdobrenoPosojilo,VrednostPosojila,""), "")</f>
        <v/>
      </c>
      <c r="E288" s="63">
        <f>IFERROR(IF(NeodplačanoPosojilo*OdobrenoPosojilo,MesečniObrok,0), 0)</f>
        <v>0</v>
      </c>
      <c r="F288" s="63">
        <f>IFERROR(IF(NeodplačanoPosojilo*OdobrenoPosojilo,Glavnica,0), 0)</f>
        <v>0</v>
      </c>
      <c r="G288" s="63">
        <f>IFERROR(IF(NeodplačanoPosojilo*OdobrenoPosojilo,ZnesekObresti,0), 0)</f>
        <v>0</v>
      </c>
      <c r="H288" s="63">
        <f>IFERROR(IF(NeodplačanoPosojilo*OdobrenoPosojilo,KončnoStanje,0), 0)</f>
        <v>0</v>
      </c>
    </row>
    <row r="289" spans="2:8" ht="20.100000000000001" customHeight="1" x14ac:dyDescent="0.25">
      <c r="B289" s="61" t="str">
        <f>IFERROR(IF(NeodplačanoPosojilo*OdobrenoPosojilo,ŠtevilkaObroka,""), "")</f>
        <v/>
      </c>
      <c r="C289" s="62" t="str">
        <f>IFERROR(IF(NeodplačanoPosojilo*OdobrenoPosojilo,DatumPlačila,ZačetniDatumPosojila), ZačetniDatumPosojila)</f>
        <v xml:space="preserve"> </v>
      </c>
      <c r="D289" s="63" t="str">
        <f>IFERROR(IF(NeodplačanoPosojilo*OdobrenoPosojilo,VrednostPosojila,""), "")</f>
        <v/>
      </c>
      <c r="E289" s="63">
        <f>IFERROR(IF(NeodplačanoPosojilo*OdobrenoPosojilo,MesečniObrok,0), 0)</f>
        <v>0</v>
      </c>
      <c r="F289" s="63">
        <f>IFERROR(IF(NeodplačanoPosojilo*OdobrenoPosojilo,Glavnica,0), 0)</f>
        <v>0</v>
      </c>
      <c r="G289" s="63">
        <f>IFERROR(IF(NeodplačanoPosojilo*OdobrenoPosojilo,ZnesekObresti,0), 0)</f>
        <v>0</v>
      </c>
      <c r="H289" s="63">
        <f>IFERROR(IF(NeodplačanoPosojilo*OdobrenoPosojilo,KončnoStanje,0), 0)</f>
        <v>0</v>
      </c>
    </row>
    <row r="290" spans="2:8" ht="20.100000000000001" customHeight="1" x14ac:dyDescent="0.25">
      <c r="B290" s="61" t="str">
        <f>IFERROR(IF(NeodplačanoPosojilo*OdobrenoPosojilo,ŠtevilkaObroka,""), "")</f>
        <v/>
      </c>
      <c r="C290" s="62" t="str">
        <f>IFERROR(IF(NeodplačanoPosojilo*OdobrenoPosojilo,DatumPlačila,ZačetniDatumPosojila), ZačetniDatumPosojila)</f>
        <v xml:space="preserve"> </v>
      </c>
      <c r="D290" s="63" t="str">
        <f>IFERROR(IF(NeodplačanoPosojilo*OdobrenoPosojilo,VrednostPosojila,""), "")</f>
        <v/>
      </c>
      <c r="E290" s="63">
        <f>IFERROR(IF(NeodplačanoPosojilo*OdobrenoPosojilo,MesečniObrok,0), 0)</f>
        <v>0</v>
      </c>
      <c r="F290" s="63">
        <f>IFERROR(IF(NeodplačanoPosojilo*OdobrenoPosojilo,Glavnica,0), 0)</f>
        <v>0</v>
      </c>
      <c r="G290" s="63">
        <f>IFERROR(IF(NeodplačanoPosojilo*OdobrenoPosojilo,ZnesekObresti,0), 0)</f>
        <v>0</v>
      </c>
      <c r="H290" s="63">
        <f>IFERROR(IF(NeodplačanoPosojilo*OdobrenoPosojilo,KončnoStanje,0), 0)</f>
        <v>0</v>
      </c>
    </row>
    <row r="291" spans="2:8" ht="20.100000000000001" customHeight="1" x14ac:dyDescent="0.25">
      <c r="B291" s="61" t="str">
        <f>IFERROR(IF(NeodplačanoPosojilo*OdobrenoPosojilo,ŠtevilkaObroka,""), "")</f>
        <v/>
      </c>
      <c r="C291" s="62" t="str">
        <f>IFERROR(IF(NeodplačanoPosojilo*OdobrenoPosojilo,DatumPlačila,ZačetniDatumPosojila), ZačetniDatumPosojila)</f>
        <v xml:space="preserve"> </v>
      </c>
      <c r="D291" s="63" t="str">
        <f>IFERROR(IF(NeodplačanoPosojilo*OdobrenoPosojilo,VrednostPosojila,""), "")</f>
        <v/>
      </c>
      <c r="E291" s="63">
        <f>IFERROR(IF(NeodplačanoPosojilo*OdobrenoPosojilo,MesečniObrok,0), 0)</f>
        <v>0</v>
      </c>
      <c r="F291" s="63">
        <f>IFERROR(IF(NeodplačanoPosojilo*OdobrenoPosojilo,Glavnica,0), 0)</f>
        <v>0</v>
      </c>
      <c r="G291" s="63">
        <f>IFERROR(IF(NeodplačanoPosojilo*OdobrenoPosojilo,ZnesekObresti,0), 0)</f>
        <v>0</v>
      </c>
      <c r="H291" s="63">
        <f>IFERROR(IF(NeodplačanoPosojilo*OdobrenoPosojilo,KončnoStanje,0), 0)</f>
        <v>0</v>
      </c>
    </row>
    <row r="292" spans="2:8" ht="20.100000000000001" customHeight="1" x14ac:dyDescent="0.25">
      <c r="B292" s="61" t="str">
        <f>IFERROR(IF(NeodplačanoPosojilo*OdobrenoPosojilo,ŠtevilkaObroka,""), "")</f>
        <v/>
      </c>
      <c r="C292" s="62" t="str">
        <f>IFERROR(IF(NeodplačanoPosojilo*OdobrenoPosojilo,DatumPlačila,ZačetniDatumPosojila), ZačetniDatumPosojila)</f>
        <v xml:space="preserve"> </v>
      </c>
      <c r="D292" s="63" t="str">
        <f>IFERROR(IF(NeodplačanoPosojilo*OdobrenoPosojilo,VrednostPosojila,""), "")</f>
        <v/>
      </c>
      <c r="E292" s="63">
        <f>IFERROR(IF(NeodplačanoPosojilo*OdobrenoPosojilo,MesečniObrok,0), 0)</f>
        <v>0</v>
      </c>
      <c r="F292" s="63">
        <f>IFERROR(IF(NeodplačanoPosojilo*OdobrenoPosojilo,Glavnica,0), 0)</f>
        <v>0</v>
      </c>
      <c r="G292" s="63">
        <f>IFERROR(IF(NeodplačanoPosojilo*OdobrenoPosojilo,ZnesekObresti,0), 0)</f>
        <v>0</v>
      </c>
      <c r="H292" s="63">
        <f>IFERROR(IF(NeodplačanoPosojilo*OdobrenoPosojilo,KončnoStanje,0), 0)</f>
        <v>0</v>
      </c>
    </row>
    <row r="293" spans="2:8" ht="20.100000000000001" customHeight="1" x14ac:dyDescent="0.25">
      <c r="B293" s="61" t="str">
        <f>IFERROR(IF(NeodplačanoPosojilo*OdobrenoPosojilo,ŠtevilkaObroka,""), "")</f>
        <v/>
      </c>
      <c r="C293" s="62" t="str">
        <f>IFERROR(IF(NeodplačanoPosojilo*OdobrenoPosojilo,DatumPlačila,ZačetniDatumPosojila), ZačetniDatumPosojila)</f>
        <v xml:space="preserve"> </v>
      </c>
      <c r="D293" s="63" t="str">
        <f>IFERROR(IF(NeodplačanoPosojilo*OdobrenoPosojilo,VrednostPosojila,""), "")</f>
        <v/>
      </c>
      <c r="E293" s="63">
        <f>IFERROR(IF(NeodplačanoPosojilo*OdobrenoPosojilo,MesečniObrok,0), 0)</f>
        <v>0</v>
      </c>
      <c r="F293" s="63">
        <f>IFERROR(IF(NeodplačanoPosojilo*OdobrenoPosojilo,Glavnica,0), 0)</f>
        <v>0</v>
      </c>
      <c r="G293" s="63">
        <f>IFERROR(IF(NeodplačanoPosojilo*OdobrenoPosojilo,ZnesekObresti,0), 0)</f>
        <v>0</v>
      </c>
      <c r="H293" s="63">
        <f>IFERROR(IF(NeodplačanoPosojilo*OdobrenoPosojilo,KončnoStanje,0), 0)</f>
        <v>0</v>
      </c>
    </row>
    <row r="294" spans="2:8" ht="20.100000000000001" customHeight="1" x14ac:dyDescent="0.25">
      <c r="B294" s="61" t="str">
        <f>IFERROR(IF(NeodplačanoPosojilo*OdobrenoPosojilo,ŠtevilkaObroka,""), "")</f>
        <v/>
      </c>
      <c r="C294" s="62" t="str">
        <f>IFERROR(IF(NeodplačanoPosojilo*OdobrenoPosojilo,DatumPlačila,ZačetniDatumPosojila), ZačetniDatumPosojila)</f>
        <v xml:space="preserve"> </v>
      </c>
      <c r="D294" s="63" t="str">
        <f>IFERROR(IF(NeodplačanoPosojilo*OdobrenoPosojilo,VrednostPosojila,""), "")</f>
        <v/>
      </c>
      <c r="E294" s="63">
        <f>IFERROR(IF(NeodplačanoPosojilo*OdobrenoPosojilo,MesečniObrok,0), 0)</f>
        <v>0</v>
      </c>
      <c r="F294" s="63">
        <f>IFERROR(IF(NeodplačanoPosojilo*OdobrenoPosojilo,Glavnica,0), 0)</f>
        <v>0</v>
      </c>
      <c r="G294" s="63">
        <f>IFERROR(IF(NeodplačanoPosojilo*OdobrenoPosojilo,ZnesekObresti,0), 0)</f>
        <v>0</v>
      </c>
      <c r="H294" s="63">
        <f>IFERROR(IF(NeodplačanoPosojilo*OdobrenoPosojilo,KončnoStanje,0), 0)</f>
        <v>0</v>
      </c>
    </row>
    <row r="295" spans="2:8" ht="20.100000000000001" customHeight="1" x14ac:dyDescent="0.25">
      <c r="B295" s="61" t="str">
        <f>IFERROR(IF(NeodplačanoPosojilo*OdobrenoPosojilo,ŠtevilkaObroka,""), "")</f>
        <v/>
      </c>
      <c r="C295" s="62" t="str">
        <f>IFERROR(IF(NeodplačanoPosojilo*OdobrenoPosojilo,DatumPlačila,ZačetniDatumPosojila), ZačetniDatumPosojila)</f>
        <v xml:space="preserve"> </v>
      </c>
      <c r="D295" s="63" t="str">
        <f>IFERROR(IF(NeodplačanoPosojilo*OdobrenoPosojilo,VrednostPosojila,""), "")</f>
        <v/>
      </c>
      <c r="E295" s="63">
        <f>IFERROR(IF(NeodplačanoPosojilo*OdobrenoPosojilo,MesečniObrok,0), 0)</f>
        <v>0</v>
      </c>
      <c r="F295" s="63">
        <f>IFERROR(IF(NeodplačanoPosojilo*OdobrenoPosojilo,Glavnica,0), 0)</f>
        <v>0</v>
      </c>
      <c r="G295" s="63">
        <f>IFERROR(IF(NeodplačanoPosojilo*OdobrenoPosojilo,ZnesekObresti,0), 0)</f>
        <v>0</v>
      </c>
      <c r="H295" s="63">
        <f>IFERROR(IF(NeodplačanoPosojilo*OdobrenoPosojilo,KončnoStanje,0), 0)</f>
        <v>0</v>
      </c>
    </row>
    <row r="296" spans="2:8" ht="20.100000000000001" customHeight="1" x14ac:dyDescent="0.25">
      <c r="B296" s="61" t="str">
        <f>IFERROR(IF(NeodplačanoPosojilo*OdobrenoPosojilo,ŠtevilkaObroka,""), "")</f>
        <v/>
      </c>
      <c r="C296" s="62" t="str">
        <f>IFERROR(IF(NeodplačanoPosojilo*OdobrenoPosojilo,DatumPlačila,ZačetniDatumPosojila), ZačetniDatumPosojila)</f>
        <v xml:space="preserve"> </v>
      </c>
      <c r="D296" s="63" t="str">
        <f>IFERROR(IF(NeodplačanoPosojilo*OdobrenoPosojilo,VrednostPosojila,""), "")</f>
        <v/>
      </c>
      <c r="E296" s="63">
        <f>IFERROR(IF(NeodplačanoPosojilo*OdobrenoPosojilo,MesečniObrok,0), 0)</f>
        <v>0</v>
      </c>
      <c r="F296" s="63">
        <f>IFERROR(IF(NeodplačanoPosojilo*OdobrenoPosojilo,Glavnica,0), 0)</f>
        <v>0</v>
      </c>
      <c r="G296" s="63">
        <f>IFERROR(IF(NeodplačanoPosojilo*OdobrenoPosojilo,ZnesekObresti,0), 0)</f>
        <v>0</v>
      </c>
      <c r="H296" s="63">
        <f>IFERROR(IF(NeodplačanoPosojilo*OdobrenoPosojilo,KončnoStanje,0), 0)</f>
        <v>0</v>
      </c>
    </row>
    <row r="297" spans="2:8" ht="20.100000000000001" customHeight="1" x14ac:dyDescent="0.25">
      <c r="B297" s="61" t="str">
        <f>IFERROR(IF(NeodplačanoPosojilo*OdobrenoPosojilo,ŠtevilkaObroka,""), "")</f>
        <v/>
      </c>
      <c r="C297" s="62" t="str">
        <f>IFERROR(IF(NeodplačanoPosojilo*OdobrenoPosojilo,DatumPlačila,ZačetniDatumPosojila), ZačetniDatumPosojila)</f>
        <v xml:space="preserve"> </v>
      </c>
      <c r="D297" s="63" t="str">
        <f>IFERROR(IF(NeodplačanoPosojilo*OdobrenoPosojilo,VrednostPosojila,""), "")</f>
        <v/>
      </c>
      <c r="E297" s="63">
        <f>IFERROR(IF(NeodplačanoPosojilo*OdobrenoPosojilo,MesečniObrok,0), 0)</f>
        <v>0</v>
      </c>
      <c r="F297" s="63">
        <f>IFERROR(IF(NeodplačanoPosojilo*OdobrenoPosojilo,Glavnica,0), 0)</f>
        <v>0</v>
      </c>
      <c r="G297" s="63">
        <f>IFERROR(IF(NeodplačanoPosojilo*OdobrenoPosojilo,ZnesekObresti,0), 0)</f>
        <v>0</v>
      </c>
      <c r="H297" s="63">
        <f>IFERROR(IF(NeodplačanoPosojilo*OdobrenoPosojilo,KončnoStanje,0), 0)</f>
        <v>0</v>
      </c>
    </row>
    <row r="298" spans="2:8" ht="20.100000000000001" customHeight="1" x14ac:dyDescent="0.25">
      <c r="B298" s="61" t="str">
        <f>IFERROR(IF(NeodplačanoPosojilo*OdobrenoPosojilo,ŠtevilkaObroka,""), "")</f>
        <v/>
      </c>
      <c r="C298" s="62" t="str">
        <f>IFERROR(IF(NeodplačanoPosojilo*OdobrenoPosojilo,DatumPlačila,ZačetniDatumPosojila), ZačetniDatumPosojila)</f>
        <v xml:space="preserve"> </v>
      </c>
      <c r="D298" s="63" t="str">
        <f>IFERROR(IF(NeodplačanoPosojilo*OdobrenoPosojilo,VrednostPosojila,""), "")</f>
        <v/>
      </c>
      <c r="E298" s="63">
        <f>IFERROR(IF(NeodplačanoPosojilo*OdobrenoPosojilo,MesečniObrok,0), 0)</f>
        <v>0</v>
      </c>
      <c r="F298" s="63">
        <f>IFERROR(IF(NeodplačanoPosojilo*OdobrenoPosojilo,Glavnica,0), 0)</f>
        <v>0</v>
      </c>
      <c r="G298" s="63">
        <f>IFERROR(IF(NeodplačanoPosojilo*OdobrenoPosojilo,ZnesekObresti,0), 0)</f>
        <v>0</v>
      </c>
      <c r="H298" s="63">
        <f>IFERROR(IF(NeodplačanoPosojilo*OdobrenoPosojilo,KončnoStanje,0), 0)</f>
        <v>0</v>
      </c>
    </row>
    <row r="299" spans="2:8" ht="20.100000000000001" customHeight="1" x14ac:dyDescent="0.25">
      <c r="B299" s="61" t="str">
        <f>IFERROR(IF(NeodplačanoPosojilo*OdobrenoPosojilo,ŠtevilkaObroka,""), "")</f>
        <v/>
      </c>
      <c r="C299" s="62" t="str">
        <f>IFERROR(IF(NeodplačanoPosojilo*OdobrenoPosojilo,DatumPlačila,ZačetniDatumPosojila), ZačetniDatumPosojila)</f>
        <v xml:space="preserve"> </v>
      </c>
      <c r="D299" s="63" t="str">
        <f>IFERROR(IF(NeodplačanoPosojilo*OdobrenoPosojilo,VrednostPosojila,""), "")</f>
        <v/>
      </c>
      <c r="E299" s="63">
        <f>IFERROR(IF(NeodplačanoPosojilo*OdobrenoPosojilo,MesečniObrok,0), 0)</f>
        <v>0</v>
      </c>
      <c r="F299" s="63">
        <f>IFERROR(IF(NeodplačanoPosojilo*OdobrenoPosojilo,Glavnica,0), 0)</f>
        <v>0</v>
      </c>
      <c r="G299" s="63">
        <f>IFERROR(IF(NeodplačanoPosojilo*OdobrenoPosojilo,ZnesekObresti,0), 0)</f>
        <v>0</v>
      </c>
      <c r="H299" s="63">
        <f>IFERROR(IF(NeodplačanoPosojilo*OdobrenoPosojilo,KončnoStanje,0), 0)</f>
        <v>0</v>
      </c>
    </row>
    <row r="300" spans="2:8" ht="20.100000000000001" customHeight="1" x14ac:dyDescent="0.25">
      <c r="B300" s="61" t="str">
        <f>IFERROR(IF(NeodplačanoPosojilo*OdobrenoPosojilo,ŠtevilkaObroka,""), "")</f>
        <v/>
      </c>
      <c r="C300" s="62" t="str">
        <f>IFERROR(IF(NeodplačanoPosojilo*OdobrenoPosojilo,DatumPlačila,ZačetniDatumPosojila), ZačetniDatumPosojila)</f>
        <v xml:space="preserve"> </v>
      </c>
      <c r="D300" s="63" t="str">
        <f>IFERROR(IF(NeodplačanoPosojilo*OdobrenoPosojilo,VrednostPosojila,""), "")</f>
        <v/>
      </c>
      <c r="E300" s="63">
        <f>IFERROR(IF(NeodplačanoPosojilo*OdobrenoPosojilo,MesečniObrok,0), 0)</f>
        <v>0</v>
      </c>
      <c r="F300" s="63">
        <f>IFERROR(IF(NeodplačanoPosojilo*OdobrenoPosojilo,Glavnica,0), 0)</f>
        <v>0</v>
      </c>
      <c r="G300" s="63">
        <f>IFERROR(IF(NeodplačanoPosojilo*OdobrenoPosojilo,ZnesekObresti,0), 0)</f>
        <v>0</v>
      </c>
      <c r="H300" s="63">
        <f>IFERROR(IF(NeodplačanoPosojilo*OdobrenoPosojilo,KončnoStanje,0), 0)</f>
        <v>0</v>
      </c>
    </row>
    <row r="301" spans="2:8" ht="20.100000000000001" customHeight="1" x14ac:dyDescent="0.25">
      <c r="B301" s="61" t="str">
        <f>IFERROR(IF(NeodplačanoPosojilo*OdobrenoPosojilo,ŠtevilkaObroka,""), "")</f>
        <v/>
      </c>
      <c r="C301" s="62" t="str">
        <f>IFERROR(IF(NeodplačanoPosojilo*OdobrenoPosojilo,DatumPlačila,ZačetniDatumPosojila), ZačetniDatumPosojila)</f>
        <v xml:space="preserve"> </v>
      </c>
      <c r="D301" s="63" t="str">
        <f>IFERROR(IF(NeodplačanoPosojilo*OdobrenoPosojilo,VrednostPosojila,""), "")</f>
        <v/>
      </c>
      <c r="E301" s="63">
        <f>IFERROR(IF(NeodplačanoPosojilo*OdobrenoPosojilo,MesečniObrok,0), 0)</f>
        <v>0</v>
      </c>
      <c r="F301" s="63">
        <f>IFERROR(IF(NeodplačanoPosojilo*OdobrenoPosojilo,Glavnica,0), 0)</f>
        <v>0</v>
      </c>
      <c r="G301" s="63">
        <f>IFERROR(IF(NeodplačanoPosojilo*OdobrenoPosojilo,ZnesekObresti,0), 0)</f>
        <v>0</v>
      </c>
      <c r="H301" s="63">
        <f>IFERROR(IF(NeodplačanoPosojilo*OdobrenoPosojilo,KončnoStanje,0), 0)</f>
        <v>0</v>
      </c>
    </row>
    <row r="302" spans="2:8" ht="20.100000000000001" customHeight="1" x14ac:dyDescent="0.25">
      <c r="B302" s="61" t="str">
        <f>IFERROR(IF(NeodplačanoPosojilo*OdobrenoPosojilo,ŠtevilkaObroka,""), "")</f>
        <v/>
      </c>
      <c r="C302" s="62" t="str">
        <f>IFERROR(IF(NeodplačanoPosojilo*OdobrenoPosojilo,DatumPlačila,ZačetniDatumPosojila), ZačetniDatumPosojila)</f>
        <v xml:space="preserve"> </v>
      </c>
      <c r="D302" s="63" t="str">
        <f>IFERROR(IF(NeodplačanoPosojilo*OdobrenoPosojilo,VrednostPosojila,""), "")</f>
        <v/>
      </c>
      <c r="E302" s="63">
        <f>IFERROR(IF(NeodplačanoPosojilo*OdobrenoPosojilo,MesečniObrok,0), 0)</f>
        <v>0</v>
      </c>
      <c r="F302" s="63">
        <f>IFERROR(IF(NeodplačanoPosojilo*OdobrenoPosojilo,Glavnica,0), 0)</f>
        <v>0</v>
      </c>
      <c r="G302" s="63">
        <f>IFERROR(IF(NeodplačanoPosojilo*OdobrenoPosojilo,ZnesekObresti,0), 0)</f>
        <v>0</v>
      </c>
      <c r="H302" s="63">
        <f>IFERROR(IF(NeodplačanoPosojilo*OdobrenoPosojilo,KončnoStanje,0), 0)</f>
        <v>0</v>
      </c>
    </row>
    <row r="303" spans="2:8" ht="20.100000000000001" customHeight="1" x14ac:dyDescent="0.25">
      <c r="B303" s="61" t="str">
        <f>IFERROR(IF(NeodplačanoPosojilo*OdobrenoPosojilo,ŠtevilkaObroka,""), "")</f>
        <v/>
      </c>
      <c r="C303" s="62" t="str">
        <f>IFERROR(IF(NeodplačanoPosojilo*OdobrenoPosojilo,DatumPlačila,ZačetniDatumPosojila), ZačetniDatumPosojila)</f>
        <v xml:space="preserve"> </v>
      </c>
      <c r="D303" s="63" t="str">
        <f>IFERROR(IF(NeodplačanoPosojilo*OdobrenoPosojilo,VrednostPosojila,""), "")</f>
        <v/>
      </c>
      <c r="E303" s="63">
        <f>IFERROR(IF(NeodplačanoPosojilo*OdobrenoPosojilo,MesečniObrok,0), 0)</f>
        <v>0</v>
      </c>
      <c r="F303" s="63">
        <f>IFERROR(IF(NeodplačanoPosojilo*OdobrenoPosojilo,Glavnica,0), 0)</f>
        <v>0</v>
      </c>
      <c r="G303" s="63">
        <f>IFERROR(IF(NeodplačanoPosojilo*OdobrenoPosojilo,ZnesekObresti,0), 0)</f>
        <v>0</v>
      </c>
      <c r="H303" s="63">
        <f>IFERROR(IF(NeodplačanoPosojilo*OdobrenoPosojilo,KončnoStanje,0), 0)</f>
        <v>0</v>
      </c>
    </row>
    <row r="304" spans="2:8" ht="20.100000000000001" customHeight="1" x14ac:dyDescent="0.25">
      <c r="B304" s="61" t="str">
        <f>IFERROR(IF(NeodplačanoPosojilo*OdobrenoPosojilo,ŠtevilkaObroka,""), "")</f>
        <v/>
      </c>
      <c r="C304" s="62" t="str">
        <f>IFERROR(IF(NeodplačanoPosojilo*OdobrenoPosojilo,DatumPlačila,ZačetniDatumPosojila), ZačetniDatumPosojila)</f>
        <v xml:space="preserve"> </v>
      </c>
      <c r="D304" s="63" t="str">
        <f>IFERROR(IF(NeodplačanoPosojilo*OdobrenoPosojilo,VrednostPosojila,""), "")</f>
        <v/>
      </c>
      <c r="E304" s="63">
        <f>IFERROR(IF(NeodplačanoPosojilo*OdobrenoPosojilo,MesečniObrok,0), 0)</f>
        <v>0</v>
      </c>
      <c r="F304" s="63">
        <f>IFERROR(IF(NeodplačanoPosojilo*OdobrenoPosojilo,Glavnica,0), 0)</f>
        <v>0</v>
      </c>
      <c r="G304" s="63">
        <f>IFERROR(IF(NeodplačanoPosojilo*OdobrenoPosojilo,ZnesekObresti,0), 0)</f>
        <v>0</v>
      </c>
      <c r="H304" s="63">
        <f>IFERROR(IF(NeodplačanoPosojilo*OdobrenoPosojilo,KončnoStanje,0), 0)</f>
        <v>0</v>
      </c>
    </row>
    <row r="305" spans="2:8" ht="20.100000000000001" customHeight="1" x14ac:dyDescent="0.25">
      <c r="B305" s="61" t="str">
        <f>IFERROR(IF(NeodplačanoPosojilo*OdobrenoPosojilo,ŠtevilkaObroka,""), "")</f>
        <v/>
      </c>
      <c r="C305" s="62" t="str">
        <f>IFERROR(IF(NeodplačanoPosojilo*OdobrenoPosojilo,DatumPlačila,ZačetniDatumPosojila), ZačetniDatumPosojila)</f>
        <v xml:space="preserve"> </v>
      </c>
      <c r="D305" s="63" t="str">
        <f>IFERROR(IF(NeodplačanoPosojilo*OdobrenoPosojilo,VrednostPosojila,""), "")</f>
        <v/>
      </c>
      <c r="E305" s="63">
        <f>IFERROR(IF(NeodplačanoPosojilo*OdobrenoPosojilo,MesečniObrok,0), 0)</f>
        <v>0</v>
      </c>
      <c r="F305" s="63">
        <f>IFERROR(IF(NeodplačanoPosojilo*OdobrenoPosojilo,Glavnica,0), 0)</f>
        <v>0</v>
      </c>
      <c r="G305" s="63">
        <f>IFERROR(IF(NeodplačanoPosojilo*OdobrenoPosojilo,ZnesekObresti,0), 0)</f>
        <v>0</v>
      </c>
      <c r="H305" s="63">
        <f>IFERROR(IF(NeodplačanoPosojilo*OdobrenoPosojilo,KončnoStanje,0), 0)</f>
        <v>0</v>
      </c>
    </row>
    <row r="306" spans="2:8" ht="20.100000000000001" customHeight="1" x14ac:dyDescent="0.25">
      <c r="B306" s="61" t="str">
        <f>IFERROR(IF(NeodplačanoPosojilo*OdobrenoPosojilo,ŠtevilkaObroka,""), "")</f>
        <v/>
      </c>
      <c r="C306" s="62" t="str">
        <f>IFERROR(IF(NeodplačanoPosojilo*OdobrenoPosojilo,DatumPlačila,ZačetniDatumPosojila), ZačetniDatumPosojila)</f>
        <v xml:space="preserve"> </v>
      </c>
      <c r="D306" s="63" t="str">
        <f>IFERROR(IF(NeodplačanoPosojilo*OdobrenoPosojilo,VrednostPosojila,""), "")</f>
        <v/>
      </c>
      <c r="E306" s="63">
        <f>IFERROR(IF(NeodplačanoPosojilo*OdobrenoPosojilo,MesečniObrok,0), 0)</f>
        <v>0</v>
      </c>
      <c r="F306" s="63">
        <f>IFERROR(IF(NeodplačanoPosojilo*OdobrenoPosojilo,Glavnica,0), 0)</f>
        <v>0</v>
      </c>
      <c r="G306" s="63">
        <f>IFERROR(IF(NeodplačanoPosojilo*OdobrenoPosojilo,ZnesekObresti,0), 0)</f>
        <v>0</v>
      </c>
      <c r="H306" s="63">
        <f>IFERROR(IF(NeodplačanoPosojilo*OdobrenoPosojilo,KončnoStanje,0), 0)</f>
        <v>0</v>
      </c>
    </row>
    <row r="307" spans="2:8" ht="20.100000000000001" customHeight="1" x14ac:dyDescent="0.25">
      <c r="B307" s="61" t="str">
        <f>IFERROR(IF(NeodplačanoPosojilo*OdobrenoPosojilo,ŠtevilkaObroka,""), "")</f>
        <v/>
      </c>
      <c r="C307" s="62" t="str">
        <f>IFERROR(IF(NeodplačanoPosojilo*OdobrenoPosojilo,DatumPlačila,ZačetniDatumPosojila), ZačetniDatumPosojila)</f>
        <v xml:space="preserve"> </v>
      </c>
      <c r="D307" s="63" t="str">
        <f>IFERROR(IF(NeodplačanoPosojilo*OdobrenoPosojilo,VrednostPosojila,""), "")</f>
        <v/>
      </c>
      <c r="E307" s="63">
        <f>IFERROR(IF(NeodplačanoPosojilo*OdobrenoPosojilo,MesečniObrok,0), 0)</f>
        <v>0</v>
      </c>
      <c r="F307" s="63">
        <f>IFERROR(IF(NeodplačanoPosojilo*OdobrenoPosojilo,Glavnica,0), 0)</f>
        <v>0</v>
      </c>
      <c r="G307" s="63">
        <f>IFERROR(IF(NeodplačanoPosojilo*OdobrenoPosojilo,ZnesekObresti,0), 0)</f>
        <v>0</v>
      </c>
      <c r="H307" s="63">
        <f>IFERROR(IF(NeodplačanoPosojilo*OdobrenoPosojilo,KončnoStanje,0), 0)</f>
        <v>0</v>
      </c>
    </row>
    <row r="308" spans="2:8" ht="20.100000000000001" customHeight="1" x14ac:dyDescent="0.25">
      <c r="B308" s="61" t="str">
        <f>IFERROR(IF(NeodplačanoPosojilo*OdobrenoPosojilo,ŠtevilkaObroka,""), "")</f>
        <v/>
      </c>
      <c r="C308" s="62" t="str">
        <f>IFERROR(IF(NeodplačanoPosojilo*OdobrenoPosojilo,DatumPlačila,ZačetniDatumPosojila), ZačetniDatumPosojila)</f>
        <v xml:space="preserve"> </v>
      </c>
      <c r="D308" s="63" t="str">
        <f>IFERROR(IF(NeodplačanoPosojilo*OdobrenoPosojilo,VrednostPosojila,""), "")</f>
        <v/>
      </c>
      <c r="E308" s="63">
        <f>IFERROR(IF(NeodplačanoPosojilo*OdobrenoPosojilo,MesečniObrok,0), 0)</f>
        <v>0</v>
      </c>
      <c r="F308" s="63">
        <f>IFERROR(IF(NeodplačanoPosojilo*OdobrenoPosojilo,Glavnica,0), 0)</f>
        <v>0</v>
      </c>
      <c r="G308" s="63">
        <f>IFERROR(IF(NeodplačanoPosojilo*OdobrenoPosojilo,ZnesekObresti,0), 0)</f>
        <v>0</v>
      </c>
      <c r="H308" s="63">
        <f>IFERROR(IF(NeodplačanoPosojilo*OdobrenoPosojilo,KončnoStanje,0), 0)</f>
        <v>0</v>
      </c>
    </row>
    <row r="309" spans="2:8" ht="20.100000000000001" customHeight="1" x14ac:dyDescent="0.25">
      <c r="B309" s="61" t="str">
        <f>IFERROR(IF(NeodplačanoPosojilo*OdobrenoPosojilo,ŠtevilkaObroka,""), "")</f>
        <v/>
      </c>
      <c r="C309" s="62" t="str">
        <f>IFERROR(IF(NeodplačanoPosojilo*OdobrenoPosojilo,DatumPlačila,ZačetniDatumPosojila), ZačetniDatumPosojila)</f>
        <v xml:space="preserve"> </v>
      </c>
      <c r="D309" s="63" t="str">
        <f>IFERROR(IF(NeodplačanoPosojilo*OdobrenoPosojilo,VrednostPosojila,""), "")</f>
        <v/>
      </c>
      <c r="E309" s="63">
        <f>IFERROR(IF(NeodplačanoPosojilo*OdobrenoPosojilo,MesečniObrok,0), 0)</f>
        <v>0</v>
      </c>
      <c r="F309" s="63">
        <f>IFERROR(IF(NeodplačanoPosojilo*OdobrenoPosojilo,Glavnica,0), 0)</f>
        <v>0</v>
      </c>
      <c r="G309" s="63">
        <f>IFERROR(IF(NeodplačanoPosojilo*OdobrenoPosojilo,ZnesekObresti,0), 0)</f>
        <v>0</v>
      </c>
      <c r="H309" s="63">
        <f>IFERROR(IF(NeodplačanoPosojilo*OdobrenoPosojilo,KončnoStanje,0), 0)</f>
        <v>0</v>
      </c>
    </row>
    <row r="310" spans="2:8" ht="20.100000000000001" customHeight="1" x14ac:dyDescent="0.25">
      <c r="B310" s="61" t="str">
        <f>IFERROR(IF(NeodplačanoPosojilo*OdobrenoPosojilo,ŠtevilkaObroka,""), "")</f>
        <v/>
      </c>
      <c r="C310" s="62" t="str">
        <f>IFERROR(IF(NeodplačanoPosojilo*OdobrenoPosojilo,DatumPlačila,ZačetniDatumPosojila), ZačetniDatumPosojila)</f>
        <v xml:space="preserve"> </v>
      </c>
      <c r="D310" s="63" t="str">
        <f>IFERROR(IF(NeodplačanoPosojilo*OdobrenoPosojilo,VrednostPosojila,""), "")</f>
        <v/>
      </c>
      <c r="E310" s="63">
        <f>IFERROR(IF(NeodplačanoPosojilo*OdobrenoPosojilo,MesečniObrok,0), 0)</f>
        <v>0</v>
      </c>
      <c r="F310" s="63">
        <f>IFERROR(IF(NeodplačanoPosojilo*OdobrenoPosojilo,Glavnica,0), 0)</f>
        <v>0</v>
      </c>
      <c r="G310" s="63">
        <f>IFERROR(IF(NeodplačanoPosojilo*OdobrenoPosojilo,ZnesekObresti,0), 0)</f>
        <v>0</v>
      </c>
      <c r="H310" s="63">
        <f>IFERROR(IF(NeodplačanoPosojilo*OdobrenoPosojilo,KončnoStanje,0), 0)</f>
        <v>0</v>
      </c>
    </row>
    <row r="311" spans="2:8" ht="20.100000000000001" customHeight="1" x14ac:dyDescent="0.25">
      <c r="B311" s="61" t="str">
        <f>IFERROR(IF(NeodplačanoPosojilo*OdobrenoPosojilo,ŠtevilkaObroka,""), "")</f>
        <v/>
      </c>
      <c r="C311" s="62" t="str">
        <f>IFERROR(IF(NeodplačanoPosojilo*OdobrenoPosojilo,DatumPlačila,ZačetniDatumPosojila), ZačetniDatumPosojila)</f>
        <v xml:space="preserve"> </v>
      </c>
      <c r="D311" s="63" t="str">
        <f>IFERROR(IF(NeodplačanoPosojilo*OdobrenoPosojilo,VrednostPosojila,""), "")</f>
        <v/>
      </c>
      <c r="E311" s="63">
        <f>IFERROR(IF(NeodplačanoPosojilo*OdobrenoPosojilo,MesečniObrok,0), 0)</f>
        <v>0</v>
      </c>
      <c r="F311" s="63">
        <f>IFERROR(IF(NeodplačanoPosojilo*OdobrenoPosojilo,Glavnica,0), 0)</f>
        <v>0</v>
      </c>
      <c r="G311" s="63">
        <f>IFERROR(IF(NeodplačanoPosojilo*OdobrenoPosojilo,ZnesekObresti,0), 0)</f>
        <v>0</v>
      </c>
      <c r="H311" s="63">
        <f>IFERROR(IF(NeodplačanoPosojilo*OdobrenoPosojilo,KončnoStanje,0), 0)</f>
        <v>0</v>
      </c>
    </row>
    <row r="312" spans="2:8" ht="20.100000000000001" customHeight="1" x14ac:dyDescent="0.25">
      <c r="B312" s="61" t="str">
        <f>IFERROR(IF(NeodplačanoPosojilo*OdobrenoPosojilo,ŠtevilkaObroka,""), "")</f>
        <v/>
      </c>
      <c r="C312" s="62" t="str">
        <f>IFERROR(IF(NeodplačanoPosojilo*OdobrenoPosojilo,DatumPlačila,ZačetniDatumPosojila), ZačetniDatumPosojila)</f>
        <v xml:space="preserve"> </v>
      </c>
      <c r="D312" s="63" t="str">
        <f>IFERROR(IF(NeodplačanoPosojilo*OdobrenoPosojilo,VrednostPosojila,""), "")</f>
        <v/>
      </c>
      <c r="E312" s="63">
        <f>IFERROR(IF(NeodplačanoPosojilo*OdobrenoPosojilo,MesečniObrok,0), 0)</f>
        <v>0</v>
      </c>
      <c r="F312" s="63">
        <f>IFERROR(IF(NeodplačanoPosojilo*OdobrenoPosojilo,Glavnica,0), 0)</f>
        <v>0</v>
      </c>
      <c r="G312" s="63">
        <f>IFERROR(IF(NeodplačanoPosojilo*OdobrenoPosojilo,ZnesekObresti,0), 0)</f>
        <v>0</v>
      </c>
      <c r="H312" s="63">
        <f>IFERROR(IF(NeodplačanoPosojilo*OdobrenoPosojilo,KončnoStanje,0), 0)</f>
        <v>0</v>
      </c>
    </row>
    <row r="313" spans="2:8" ht="20.100000000000001" customHeight="1" x14ac:dyDescent="0.25">
      <c r="B313" s="61" t="str">
        <f>IFERROR(IF(NeodplačanoPosojilo*OdobrenoPosojilo,ŠtevilkaObroka,""), "")</f>
        <v/>
      </c>
      <c r="C313" s="62" t="str">
        <f>IFERROR(IF(NeodplačanoPosojilo*OdobrenoPosojilo,DatumPlačila,ZačetniDatumPosojila), ZačetniDatumPosojila)</f>
        <v xml:space="preserve"> </v>
      </c>
      <c r="D313" s="63" t="str">
        <f>IFERROR(IF(NeodplačanoPosojilo*OdobrenoPosojilo,VrednostPosojila,""), "")</f>
        <v/>
      </c>
      <c r="E313" s="63">
        <f>IFERROR(IF(NeodplačanoPosojilo*OdobrenoPosojilo,MesečniObrok,0), 0)</f>
        <v>0</v>
      </c>
      <c r="F313" s="63">
        <f>IFERROR(IF(NeodplačanoPosojilo*OdobrenoPosojilo,Glavnica,0), 0)</f>
        <v>0</v>
      </c>
      <c r="G313" s="63">
        <f>IFERROR(IF(NeodplačanoPosojilo*OdobrenoPosojilo,ZnesekObresti,0), 0)</f>
        <v>0</v>
      </c>
      <c r="H313" s="63">
        <f>IFERROR(IF(NeodplačanoPosojilo*OdobrenoPosojilo,KončnoStanje,0), 0)</f>
        <v>0</v>
      </c>
    </row>
    <row r="314" spans="2:8" ht="20.100000000000001" customHeight="1" x14ac:dyDescent="0.25">
      <c r="B314" s="61" t="str">
        <f>IFERROR(IF(NeodplačanoPosojilo*OdobrenoPosojilo,ŠtevilkaObroka,""), "")</f>
        <v/>
      </c>
      <c r="C314" s="62" t="str">
        <f>IFERROR(IF(NeodplačanoPosojilo*OdobrenoPosojilo,DatumPlačila,ZačetniDatumPosojila), ZačetniDatumPosojila)</f>
        <v xml:space="preserve"> </v>
      </c>
      <c r="D314" s="63" t="str">
        <f>IFERROR(IF(NeodplačanoPosojilo*OdobrenoPosojilo,VrednostPosojila,""), "")</f>
        <v/>
      </c>
      <c r="E314" s="63">
        <f>IFERROR(IF(NeodplačanoPosojilo*OdobrenoPosojilo,MesečniObrok,0), 0)</f>
        <v>0</v>
      </c>
      <c r="F314" s="63">
        <f>IFERROR(IF(NeodplačanoPosojilo*OdobrenoPosojilo,Glavnica,0), 0)</f>
        <v>0</v>
      </c>
      <c r="G314" s="63">
        <f>IFERROR(IF(NeodplačanoPosojilo*OdobrenoPosojilo,ZnesekObresti,0), 0)</f>
        <v>0</v>
      </c>
      <c r="H314" s="63">
        <f>IFERROR(IF(NeodplačanoPosojilo*OdobrenoPosojilo,KončnoStanje,0), 0)</f>
        <v>0</v>
      </c>
    </row>
    <row r="315" spans="2:8" ht="20.100000000000001" customHeight="1" x14ac:dyDescent="0.25">
      <c r="B315" s="61" t="str">
        <f>IFERROR(IF(NeodplačanoPosojilo*OdobrenoPosojilo,ŠtevilkaObroka,""), "")</f>
        <v/>
      </c>
      <c r="C315" s="62" t="str">
        <f>IFERROR(IF(NeodplačanoPosojilo*OdobrenoPosojilo,DatumPlačila,ZačetniDatumPosojila), ZačetniDatumPosojila)</f>
        <v xml:space="preserve"> </v>
      </c>
      <c r="D315" s="63" t="str">
        <f>IFERROR(IF(NeodplačanoPosojilo*OdobrenoPosojilo,VrednostPosojila,""), "")</f>
        <v/>
      </c>
      <c r="E315" s="63">
        <f>IFERROR(IF(NeodplačanoPosojilo*OdobrenoPosojilo,MesečniObrok,0), 0)</f>
        <v>0</v>
      </c>
      <c r="F315" s="63">
        <f>IFERROR(IF(NeodplačanoPosojilo*OdobrenoPosojilo,Glavnica,0), 0)</f>
        <v>0</v>
      </c>
      <c r="G315" s="63">
        <f>IFERROR(IF(NeodplačanoPosojilo*OdobrenoPosojilo,ZnesekObresti,0), 0)</f>
        <v>0</v>
      </c>
      <c r="H315" s="63">
        <f>IFERROR(IF(NeodplačanoPosojilo*OdobrenoPosojilo,KončnoStanje,0), 0)</f>
        <v>0</v>
      </c>
    </row>
    <row r="316" spans="2:8" ht="20.100000000000001" customHeight="1" x14ac:dyDescent="0.25">
      <c r="B316" s="61" t="str">
        <f>IFERROR(IF(NeodplačanoPosojilo*OdobrenoPosojilo,ŠtevilkaObroka,""), "")</f>
        <v/>
      </c>
      <c r="C316" s="62" t="str">
        <f>IFERROR(IF(NeodplačanoPosojilo*OdobrenoPosojilo,DatumPlačila,ZačetniDatumPosojila), ZačetniDatumPosojila)</f>
        <v xml:space="preserve"> </v>
      </c>
      <c r="D316" s="63" t="str">
        <f>IFERROR(IF(NeodplačanoPosojilo*OdobrenoPosojilo,VrednostPosojila,""), "")</f>
        <v/>
      </c>
      <c r="E316" s="63">
        <f>IFERROR(IF(NeodplačanoPosojilo*OdobrenoPosojilo,MesečniObrok,0), 0)</f>
        <v>0</v>
      </c>
      <c r="F316" s="63">
        <f>IFERROR(IF(NeodplačanoPosojilo*OdobrenoPosojilo,Glavnica,0), 0)</f>
        <v>0</v>
      </c>
      <c r="G316" s="63">
        <f>IFERROR(IF(NeodplačanoPosojilo*OdobrenoPosojilo,ZnesekObresti,0), 0)</f>
        <v>0</v>
      </c>
      <c r="H316" s="63">
        <f>IFERROR(IF(NeodplačanoPosojilo*OdobrenoPosojilo,KončnoStanje,0), 0)</f>
        <v>0</v>
      </c>
    </row>
    <row r="317" spans="2:8" ht="20.100000000000001" customHeight="1" x14ac:dyDescent="0.25">
      <c r="B317" s="61" t="str">
        <f>IFERROR(IF(NeodplačanoPosojilo*OdobrenoPosojilo,ŠtevilkaObroka,""), "")</f>
        <v/>
      </c>
      <c r="C317" s="62" t="str">
        <f>IFERROR(IF(NeodplačanoPosojilo*OdobrenoPosojilo,DatumPlačila,ZačetniDatumPosojila), ZačetniDatumPosojila)</f>
        <v xml:space="preserve"> </v>
      </c>
      <c r="D317" s="63" t="str">
        <f>IFERROR(IF(NeodplačanoPosojilo*OdobrenoPosojilo,VrednostPosojila,""), "")</f>
        <v/>
      </c>
      <c r="E317" s="63">
        <f>IFERROR(IF(NeodplačanoPosojilo*OdobrenoPosojilo,MesečniObrok,0), 0)</f>
        <v>0</v>
      </c>
      <c r="F317" s="63">
        <f>IFERROR(IF(NeodplačanoPosojilo*OdobrenoPosojilo,Glavnica,0), 0)</f>
        <v>0</v>
      </c>
      <c r="G317" s="63">
        <f>IFERROR(IF(NeodplačanoPosojilo*OdobrenoPosojilo,ZnesekObresti,0), 0)</f>
        <v>0</v>
      </c>
      <c r="H317" s="63">
        <f>IFERROR(IF(NeodplačanoPosojilo*OdobrenoPosojilo,KončnoStanje,0), 0)</f>
        <v>0</v>
      </c>
    </row>
    <row r="318" spans="2:8" ht="20.100000000000001" customHeight="1" x14ac:dyDescent="0.25">
      <c r="B318" s="61" t="str">
        <f>IFERROR(IF(NeodplačanoPosojilo*OdobrenoPosojilo,ŠtevilkaObroka,""), "")</f>
        <v/>
      </c>
      <c r="C318" s="62" t="str">
        <f>IFERROR(IF(NeodplačanoPosojilo*OdobrenoPosojilo,DatumPlačila,ZačetniDatumPosojila), ZačetniDatumPosojila)</f>
        <v xml:space="preserve"> </v>
      </c>
      <c r="D318" s="63" t="str">
        <f>IFERROR(IF(NeodplačanoPosojilo*OdobrenoPosojilo,VrednostPosojila,""), "")</f>
        <v/>
      </c>
      <c r="E318" s="63">
        <f>IFERROR(IF(NeodplačanoPosojilo*OdobrenoPosojilo,MesečniObrok,0), 0)</f>
        <v>0</v>
      </c>
      <c r="F318" s="63">
        <f>IFERROR(IF(NeodplačanoPosojilo*OdobrenoPosojilo,Glavnica,0), 0)</f>
        <v>0</v>
      </c>
      <c r="G318" s="63">
        <f>IFERROR(IF(NeodplačanoPosojilo*OdobrenoPosojilo,ZnesekObresti,0), 0)</f>
        <v>0</v>
      </c>
      <c r="H318" s="63">
        <f>IFERROR(IF(NeodplačanoPosojilo*OdobrenoPosojilo,KončnoStanje,0), 0)</f>
        <v>0</v>
      </c>
    </row>
    <row r="319" spans="2:8" ht="20.100000000000001" customHeight="1" x14ac:dyDescent="0.25">
      <c r="B319" s="61" t="str">
        <f>IFERROR(IF(NeodplačanoPosojilo*OdobrenoPosojilo,ŠtevilkaObroka,""), "")</f>
        <v/>
      </c>
      <c r="C319" s="62" t="str">
        <f>IFERROR(IF(NeodplačanoPosojilo*OdobrenoPosojilo,DatumPlačila,ZačetniDatumPosojila), ZačetniDatumPosojila)</f>
        <v xml:space="preserve"> </v>
      </c>
      <c r="D319" s="63" t="str">
        <f>IFERROR(IF(NeodplačanoPosojilo*OdobrenoPosojilo,VrednostPosojila,""), "")</f>
        <v/>
      </c>
      <c r="E319" s="63">
        <f>IFERROR(IF(NeodplačanoPosojilo*OdobrenoPosojilo,MesečniObrok,0), 0)</f>
        <v>0</v>
      </c>
      <c r="F319" s="63">
        <f>IFERROR(IF(NeodplačanoPosojilo*OdobrenoPosojilo,Glavnica,0), 0)</f>
        <v>0</v>
      </c>
      <c r="G319" s="63">
        <f>IFERROR(IF(NeodplačanoPosojilo*OdobrenoPosojilo,ZnesekObresti,0), 0)</f>
        <v>0</v>
      </c>
      <c r="H319" s="63">
        <f>IFERROR(IF(NeodplačanoPosojilo*OdobrenoPosojilo,KončnoStanje,0), 0)</f>
        <v>0</v>
      </c>
    </row>
    <row r="320" spans="2:8" ht="20.100000000000001" customHeight="1" x14ac:dyDescent="0.25">
      <c r="B320" s="61" t="str">
        <f>IFERROR(IF(NeodplačanoPosojilo*OdobrenoPosojilo,ŠtevilkaObroka,""), "")</f>
        <v/>
      </c>
      <c r="C320" s="62" t="str">
        <f>IFERROR(IF(NeodplačanoPosojilo*OdobrenoPosojilo,DatumPlačila,ZačetniDatumPosojila), ZačetniDatumPosojila)</f>
        <v xml:space="preserve"> </v>
      </c>
      <c r="D320" s="63" t="str">
        <f>IFERROR(IF(NeodplačanoPosojilo*OdobrenoPosojilo,VrednostPosojila,""), "")</f>
        <v/>
      </c>
      <c r="E320" s="63">
        <f>IFERROR(IF(NeodplačanoPosojilo*OdobrenoPosojilo,MesečniObrok,0), 0)</f>
        <v>0</v>
      </c>
      <c r="F320" s="63">
        <f>IFERROR(IF(NeodplačanoPosojilo*OdobrenoPosojilo,Glavnica,0), 0)</f>
        <v>0</v>
      </c>
      <c r="G320" s="63">
        <f>IFERROR(IF(NeodplačanoPosojilo*OdobrenoPosojilo,ZnesekObresti,0), 0)</f>
        <v>0</v>
      </c>
      <c r="H320" s="63">
        <f>IFERROR(IF(NeodplačanoPosojilo*OdobrenoPosojilo,KončnoStanje,0), 0)</f>
        <v>0</v>
      </c>
    </row>
    <row r="321" spans="2:8" ht="20.100000000000001" customHeight="1" x14ac:dyDescent="0.25">
      <c r="B321" s="61" t="str">
        <f>IFERROR(IF(NeodplačanoPosojilo*OdobrenoPosojilo,ŠtevilkaObroka,""), "")</f>
        <v/>
      </c>
      <c r="C321" s="62" t="str">
        <f>IFERROR(IF(NeodplačanoPosojilo*OdobrenoPosojilo,DatumPlačila,ZačetniDatumPosojila), ZačetniDatumPosojila)</f>
        <v xml:space="preserve"> </v>
      </c>
      <c r="D321" s="63" t="str">
        <f>IFERROR(IF(NeodplačanoPosojilo*OdobrenoPosojilo,VrednostPosojila,""), "")</f>
        <v/>
      </c>
      <c r="E321" s="63">
        <f>IFERROR(IF(NeodplačanoPosojilo*OdobrenoPosojilo,MesečniObrok,0), 0)</f>
        <v>0</v>
      </c>
      <c r="F321" s="63">
        <f>IFERROR(IF(NeodplačanoPosojilo*OdobrenoPosojilo,Glavnica,0), 0)</f>
        <v>0</v>
      </c>
      <c r="G321" s="63">
        <f>IFERROR(IF(NeodplačanoPosojilo*OdobrenoPosojilo,ZnesekObresti,0), 0)</f>
        <v>0</v>
      </c>
      <c r="H321" s="63">
        <f>IFERROR(IF(NeodplačanoPosojilo*OdobrenoPosojilo,KončnoStanje,0), 0)</f>
        <v>0</v>
      </c>
    </row>
    <row r="322" spans="2:8" ht="20.100000000000001" customHeight="1" x14ac:dyDescent="0.25">
      <c r="B322" s="61" t="str">
        <f>IFERROR(IF(NeodplačanoPosojilo*OdobrenoPosojilo,ŠtevilkaObroka,""), "")</f>
        <v/>
      </c>
      <c r="C322" s="62" t="str">
        <f>IFERROR(IF(NeodplačanoPosojilo*OdobrenoPosojilo,DatumPlačila,ZačetniDatumPosojila), ZačetniDatumPosojila)</f>
        <v xml:space="preserve"> </v>
      </c>
      <c r="D322" s="63" t="str">
        <f>IFERROR(IF(NeodplačanoPosojilo*OdobrenoPosojilo,VrednostPosojila,""), "")</f>
        <v/>
      </c>
      <c r="E322" s="63">
        <f>IFERROR(IF(NeodplačanoPosojilo*OdobrenoPosojilo,MesečniObrok,0), 0)</f>
        <v>0</v>
      </c>
      <c r="F322" s="63">
        <f>IFERROR(IF(NeodplačanoPosojilo*OdobrenoPosojilo,Glavnica,0), 0)</f>
        <v>0</v>
      </c>
      <c r="G322" s="63">
        <f>IFERROR(IF(NeodplačanoPosojilo*OdobrenoPosojilo,ZnesekObresti,0), 0)</f>
        <v>0</v>
      </c>
      <c r="H322" s="63">
        <f>IFERROR(IF(NeodplačanoPosojilo*OdobrenoPosojilo,KončnoStanje,0), 0)</f>
        <v>0</v>
      </c>
    </row>
    <row r="323" spans="2:8" ht="20.100000000000001" customHeight="1" x14ac:dyDescent="0.25">
      <c r="B323" s="61" t="str">
        <f>IFERROR(IF(NeodplačanoPosojilo*OdobrenoPosojilo,ŠtevilkaObroka,""), "")</f>
        <v/>
      </c>
      <c r="C323" s="62" t="str">
        <f>IFERROR(IF(NeodplačanoPosojilo*OdobrenoPosojilo,DatumPlačila,ZačetniDatumPosojila), ZačetniDatumPosojila)</f>
        <v xml:space="preserve"> </v>
      </c>
      <c r="D323" s="63" t="str">
        <f>IFERROR(IF(NeodplačanoPosojilo*OdobrenoPosojilo,VrednostPosojila,""), "")</f>
        <v/>
      </c>
      <c r="E323" s="63">
        <f>IFERROR(IF(NeodplačanoPosojilo*OdobrenoPosojilo,MesečniObrok,0), 0)</f>
        <v>0</v>
      </c>
      <c r="F323" s="63">
        <f>IFERROR(IF(NeodplačanoPosojilo*OdobrenoPosojilo,Glavnica,0), 0)</f>
        <v>0</v>
      </c>
      <c r="G323" s="63">
        <f>IFERROR(IF(NeodplačanoPosojilo*OdobrenoPosojilo,ZnesekObresti,0), 0)</f>
        <v>0</v>
      </c>
      <c r="H323" s="63">
        <f>IFERROR(IF(NeodplačanoPosojilo*OdobrenoPosojilo,KončnoStanje,0), 0)</f>
        <v>0</v>
      </c>
    </row>
    <row r="324" spans="2:8" ht="20.100000000000001" customHeight="1" x14ac:dyDescent="0.25">
      <c r="B324" s="61" t="str">
        <f>IFERROR(IF(NeodplačanoPosojilo*OdobrenoPosojilo,ŠtevilkaObroka,""), "")</f>
        <v/>
      </c>
      <c r="C324" s="62" t="str">
        <f>IFERROR(IF(NeodplačanoPosojilo*OdobrenoPosojilo,DatumPlačila,ZačetniDatumPosojila), ZačetniDatumPosojila)</f>
        <v xml:space="preserve"> </v>
      </c>
      <c r="D324" s="63" t="str">
        <f>IFERROR(IF(NeodplačanoPosojilo*OdobrenoPosojilo,VrednostPosojila,""), "")</f>
        <v/>
      </c>
      <c r="E324" s="63">
        <f>IFERROR(IF(NeodplačanoPosojilo*OdobrenoPosojilo,MesečniObrok,0), 0)</f>
        <v>0</v>
      </c>
      <c r="F324" s="63">
        <f>IFERROR(IF(NeodplačanoPosojilo*OdobrenoPosojilo,Glavnica,0), 0)</f>
        <v>0</v>
      </c>
      <c r="G324" s="63">
        <f>IFERROR(IF(NeodplačanoPosojilo*OdobrenoPosojilo,ZnesekObresti,0), 0)</f>
        <v>0</v>
      </c>
      <c r="H324" s="63">
        <f>IFERROR(IF(NeodplačanoPosojilo*OdobrenoPosojilo,KončnoStanje,0), 0)</f>
        <v>0</v>
      </c>
    </row>
    <row r="325" spans="2:8" ht="20.100000000000001" customHeight="1" x14ac:dyDescent="0.25">
      <c r="B325" s="61" t="str">
        <f>IFERROR(IF(NeodplačanoPosojilo*OdobrenoPosojilo,ŠtevilkaObroka,""), "")</f>
        <v/>
      </c>
      <c r="C325" s="62" t="str">
        <f>IFERROR(IF(NeodplačanoPosojilo*OdobrenoPosojilo,DatumPlačila,ZačetniDatumPosojila), ZačetniDatumPosojila)</f>
        <v xml:space="preserve"> </v>
      </c>
      <c r="D325" s="63" t="str">
        <f>IFERROR(IF(NeodplačanoPosojilo*OdobrenoPosojilo,VrednostPosojila,""), "")</f>
        <v/>
      </c>
      <c r="E325" s="63">
        <f>IFERROR(IF(NeodplačanoPosojilo*OdobrenoPosojilo,MesečniObrok,0), 0)</f>
        <v>0</v>
      </c>
      <c r="F325" s="63">
        <f>IFERROR(IF(NeodplačanoPosojilo*OdobrenoPosojilo,Glavnica,0), 0)</f>
        <v>0</v>
      </c>
      <c r="G325" s="63">
        <f>IFERROR(IF(NeodplačanoPosojilo*OdobrenoPosojilo,ZnesekObresti,0), 0)</f>
        <v>0</v>
      </c>
      <c r="H325" s="63">
        <f>IFERROR(IF(NeodplačanoPosojilo*OdobrenoPosojilo,KončnoStanje,0), 0)</f>
        <v>0</v>
      </c>
    </row>
    <row r="326" spans="2:8" ht="20.100000000000001" customHeight="1" x14ac:dyDescent="0.25">
      <c r="B326" s="61" t="str">
        <f>IFERROR(IF(NeodplačanoPosojilo*OdobrenoPosojilo,ŠtevilkaObroka,""), "")</f>
        <v/>
      </c>
      <c r="C326" s="62" t="str">
        <f>IFERROR(IF(NeodplačanoPosojilo*OdobrenoPosojilo,DatumPlačila,ZačetniDatumPosojila), ZačetniDatumPosojila)</f>
        <v xml:space="preserve"> </v>
      </c>
      <c r="D326" s="63" t="str">
        <f>IFERROR(IF(NeodplačanoPosojilo*OdobrenoPosojilo,VrednostPosojila,""), "")</f>
        <v/>
      </c>
      <c r="E326" s="63">
        <f>IFERROR(IF(NeodplačanoPosojilo*OdobrenoPosojilo,MesečniObrok,0), 0)</f>
        <v>0</v>
      </c>
      <c r="F326" s="63">
        <f>IFERROR(IF(NeodplačanoPosojilo*OdobrenoPosojilo,Glavnica,0), 0)</f>
        <v>0</v>
      </c>
      <c r="G326" s="63">
        <f>IFERROR(IF(NeodplačanoPosojilo*OdobrenoPosojilo,ZnesekObresti,0), 0)</f>
        <v>0</v>
      </c>
      <c r="H326" s="63">
        <f>IFERROR(IF(NeodplačanoPosojilo*OdobrenoPosojilo,KončnoStanje,0), 0)</f>
        <v>0</v>
      </c>
    </row>
    <row r="327" spans="2:8" ht="20.100000000000001" customHeight="1" x14ac:dyDescent="0.25">
      <c r="B327" s="61" t="str">
        <f>IFERROR(IF(NeodplačanoPosojilo*OdobrenoPosojilo,ŠtevilkaObroka,""), "")</f>
        <v/>
      </c>
      <c r="C327" s="62" t="str">
        <f>IFERROR(IF(NeodplačanoPosojilo*OdobrenoPosojilo,DatumPlačila,ZačetniDatumPosojila), ZačetniDatumPosojila)</f>
        <v xml:space="preserve"> </v>
      </c>
      <c r="D327" s="63" t="str">
        <f>IFERROR(IF(NeodplačanoPosojilo*OdobrenoPosojilo,VrednostPosojila,""), "")</f>
        <v/>
      </c>
      <c r="E327" s="63">
        <f>IFERROR(IF(NeodplačanoPosojilo*OdobrenoPosojilo,MesečniObrok,0), 0)</f>
        <v>0</v>
      </c>
      <c r="F327" s="63">
        <f>IFERROR(IF(NeodplačanoPosojilo*OdobrenoPosojilo,Glavnica,0), 0)</f>
        <v>0</v>
      </c>
      <c r="G327" s="63">
        <f>IFERROR(IF(NeodplačanoPosojilo*OdobrenoPosojilo,ZnesekObresti,0), 0)</f>
        <v>0</v>
      </c>
      <c r="H327" s="63">
        <f>IFERROR(IF(NeodplačanoPosojilo*OdobrenoPosojilo,KončnoStanje,0), 0)</f>
        <v>0</v>
      </c>
    </row>
    <row r="328" spans="2:8" ht="20.100000000000001" customHeight="1" x14ac:dyDescent="0.25">
      <c r="B328" s="61" t="str">
        <f>IFERROR(IF(NeodplačanoPosojilo*OdobrenoPosojilo,ŠtevilkaObroka,""), "")</f>
        <v/>
      </c>
      <c r="C328" s="62" t="str">
        <f>IFERROR(IF(NeodplačanoPosojilo*OdobrenoPosojilo,DatumPlačila,ZačetniDatumPosojila), ZačetniDatumPosojila)</f>
        <v xml:space="preserve"> </v>
      </c>
      <c r="D328" s="63" t="str">
        <f>IFERROR(IF(NeodplačanoPosojilo*OdobrenoPosojilo,VrednostPosojila,""), "")</f>
        <v/>
      </c>
      <c r="E328" s="63">
        <f>IFERROR(IF(NeodplačanoPosojilo*OdobrenoPosojilo,MesečniObrok,0), 0)</f>
        <v>0</v>
      </c>
      <c r="F328" s="63">
        <f>IFERROR(IF(NeodplačanoPosojilo*OdobrenoPosojilo,Glavnica,0), 0)</f>
        <v>0</v>
      </c>
      <c r="G328" s="63">
        <f>IFERROR(IF(NeodplačanoPosojilo*OdobrenoPosojilo,ZnesekObresti,0), 0)</f>
        <v>0</v>
      </c>
      <c r="H328" s="63">
        <f>IFERROR(IF(NeodplačanoPosojilo*OdobrenoPosojilo,KončnoStanje,0), 0)</f>
        <v>0</v>
      </c>
    </row>
    <row r="329" spans="2:8" ht="20.100000000000001" customHeight="1" x14ac:dyDescent="0.25">
      <c r="B329" s="61" t="str">
        <f>IFERROR(IF(NeodplačanoPosojilo*OdobrenoPosojilo,ŠtevilkaObroka,""), "")</f>
        <v/>
      </c>
      <c r="C329" s="62" t="str">
        <f>IFERROR(IF(NeodplačanoPosojilo*OdobrenoPosojilo,DatumPlačila,ZačetniDatumPosojila), ZačetniDatumPosojila)</f>
        <v xml:space="preserve"> </v>
      </c>
      <c r="D329" s="63" t="str">
        <f>IFERROR(IF(NeodplačanoPosojilo*OdobrenoPosojilo,VrednostPosojila,""), "")</f>
        <v/>
      </c>
      <c r="E329" s="63">
        <f>IFERROR(IF(NeodplačanoPosojilo*OdobrenoPosojilo,MesečniObrok,0), 0)</f>
        <v>0</v>
      </c>
      <c r="F329" s="63">
        <f>IFERROR(IF(NeodplačanoPosojilo*OdobrenoPosojilo,Glavnica,0), 0)</f>
        <v>0</v>
      </c>
      <c r="G329" s="63">
        <f>IFERROR(IF(NeodplačanoPosojilo*OdobrenoPosojilo,ZnesekObresti,0), 0)</f>
        <v>0</v>
      </c>
      <c r="H329" s="63">
        <f>IFERROR(IF(NeodplačanoPosojilo*OdobrenoPosojilo,KončnoStanje,0), 0)</f>
        <v>0</v>
      </c>
    </row>
    <row r="330" spans="2:8" ht="20.100000000000001" customHeight="1" x14ac:dyDescent="0.25">
      <c r="B330" s="61" t="str">
        <f>IFERROR(IF(NeodplačanoPosojilo*OdobrenoPosojilo,ŠtevilkaObroka,""), "")</f>
        <v/>
      </c>
      <c r="C330" s="62" t="str">
        <f>IFERROR(IF(NeodplačanoPosojilo*OdobrenoPosojilo,DatumPlačila,ZačetniDatumPosojila), ZačetniDatumPosojila)</f>
        <v xml:space="preserve"> </v>
      </c>
      <c r="D330" s="63" t="str">
        <f>IFERROR(IF(NeodplačanoPosojilo*OdobrenoPosojilo,VrednostPosojila,""), "")</f>
        <v/>
      </c>
      <c r="E330" s="63">
        <f>IFERROR(IF(NeodplačanoPosojilo*OdobrenoPosojilo,MesečniObrok,0), 0)</f>
        <v>0</v>
      </c>
      <c r="F330" s="63">
        <f>IFERROR(IF(NeodplačanoPosojilo*OdobrenoPosojilo,Glavnica,0), 0)</f>
        <v>0</v>
      </c>
      <c r="G330" s="63">
        <f>IFERROR(IF(NeodplačanoPosojilo*OdobrenoPosojilo,ZnesekObresti,0), 0)</f>
        <v>0</v>
      </c>
      <c r="H330" s="63">
        <f>IFERROR(IF(NeodplačanoPosojilo*OdobrenoPosojilo,KončnoStanje,0), 0)</f>
        <v>0</v>
      </c>
    </row>
    <row r="331" spans="2:8" ht="20.100000000000001" customHeight="1" x14ac:dyDescent="0.25">
      <c r="B331" s="61" t="str">
        <f>IFERROR(IF(NeodplačanoPosojilo*OdobrenoPosojilo,ŠtevilkaObroka,""), "")</f>
        <v/>
      </c>
      <c r="C331" s="62" t="str">
        <f>IFERROR(IF(NeodplačanoPosojilo*OdobrenoPosojilo,DatumPlačila,ZačetniDatumPosojila), ZačetniDatumPosojila)</f>
        <v xml:space="preserve"> </v>
      </c>
      <c r="D331" s="63" t="str">
        <f>IFERROR(IF(NeodplačanoPosojilo*OdobrenoPosojilo,VrednostPosojila,""), "")</f>
        <v/>
      </c>
      <c r="E331" s="63">
        <f>IFERROR(IF(NeodplačanoPosojilo*OdobrenoPosojilo,MesečniObrok,0), 0)</f>
        <v>0</v>
      </c>
      <c r="F331" s="63">
        <f>IFERROR(IF(NeodplačanoPosojilo*OdobrenoPosojilo,Glavnica,0), 0)</f>
        <v>0</v>
      </c>
      <c r="G331" s="63">
        <f>IFERROR(IF(NeodplačanoPosojilo*OdobrenoPosojilo,ZnesekObresti,0), 0)</f>
        <v>0</v>
      </c>
      <c r="H331" s="63">
        <f>IFERROR(IF(NeodplačanoPosojilo*OdobrenoPosojilo,KončnoStanje,0), 0)</f>
        <v>0</v>
      </c>
    </row>
    <row r="332" spans="2:8" ht="20.100000000000001" customHeight="1" x14ac:dyDescent="0.25">
      <c r="B332" s="61" t="str">
        <f>IFERROR(IF(NeodplačanoPosojilo*OdobrenoPosojilo,ŠtevilkaObroka,""), "")</f>
        <v/>
      </c>
      <c r="C332" s="62" t="str">
        <f>IFERROR(IF(NeodplačanoPosojilo*OdobrenoPosojilo,DatumPlačila,ZačetniDatumPosojila), ZačetniDatumPosojila)</f>
        <v xml:space="preserve"> </v>
      </c>
      <c r="D332" s="63" t="str">
        <f>IFERROR(IF(NeodplačanoPosojilo*OdobrenoPosojilo,VrednostPosojila,""), "")</f>
        <v/>
      </c>
      <c r="E332" s="63">
        <f>IFERROR(IF(NeodplačanoPosojilo*OdobrenoPosojilo,MesečniObrok,0), 0)</f>
        <v>0</v>
      </c>
      <c r="F332" s="63">
        <f>IFERROR(IF(NeodplačanoPosojilo*OdobrenoPosojilo,Glavnica,0), 0)</f>
        <v>0</v>
      </c>
      <c r="G332" s="63">
        <f>IFERROR(IF(NeodplačanoPosojilo*OdobrenoPosojilo,ZnesekObresti,0), 0)</f>
        <v>0</v>
      </c>
      <c r="H332" s="63">
        <f>IFERROR(IF(NeodplačanoPosojilo*OdobrenoPosojilo,KončnoStanje,0), 0)</f>
        <v>0</v>
      </c>
    </row>
    <row r="333" spans="2:8" ht="20.100000000000001" customHeight="1" x14ac:dyDescent="0.25">
      <c r="B333" s="61" t="str">
        <f>IFERROR(IF(NeodplačanoPosojilo*OdobrenoPosojilo,ŠtevilkaObroka,""), "")</f>
        <v/>
      </c>
      <c r="C333" s="62" t="str">
        <f>IFERROR(IF(NeodplačanoPosojilo*OdobrenoPosojilo,DatumPlačila,ZačetniDatumPosojila), ZačetniDatumPosojila)</f>
        <v xml:space="preserve"> </v>
      </c>
      <c r="D333" s="63" t="str">
        <f>IFERROR(IF(NeodplačanoPosojilo*OdobrenoPosojilo,VrednostPosojila,""), "")</f>
        <v/>
      </c>
      <c r="E333" s="63">
        <f>IFERROR(IF(NeodplačanoPosojilo*OdobrenoPosojilo,MesečniObrok,0), 0)</f>
        <v>0</v>
      </c>
      <c r="F333" s="63">
        <f>IFERROR(IF(NeodplačanoPosojilo*OdobrenoPosojilo,Glavnica,0), 0)</f>
        <v>0</v>
      </c>
      <c r="G333" s="63">
        <f>IFERROR(IF(NeodplačanoPosojilo*OdobrenoPosojilo,ZnesekObresti,0), 0)</f>
        <v>0</v>
      </c>
      <c r="H333" s="63">
        <f>IFERROR(IF(NeodplačanoPosojilo*OdobrenoPosojilo,KončnoStanje,0), 0)</f>
        <v>0</v>
      </c>
    </row>
    <row r="334" spans="2:8" ht="20.100000000000001" customHeight="1" x14ac:dyDescent="0.25">
      <c r="B334" s="61" t="str">
        <f>IFERROR(IF(NeodplačanoPosojilo*OdobrenoPosojilo,ŠtevilkaObroka,""), "")</f>
        <v/>
      </c>
      <c r="C334" s="62" t="str">
        <f>IFERROR(IF(NeodplačanoPosojilo*OdobrenoPosojilo,DatumPlačila,ZačetniDatumPosojila), ZačetniDatumPosojila)</f>
        <v xml:space="preserve"> </v>
      </c>
      <c r="D334" s="63" t="str">
        <f>IFERROR(IF(NeodplačanoPosojilo*OdobrenoPosojilo,VrednostPosojila,""), "")</f>
        <v/>
      </c>
      <c r="E334" s="63">
        <f>IFERROR(IF(NeodplačanoPosojilo*OdobrenoPosojilo,MesečniObrok,0), 0)</f>
        <v>0</v>
      </c>
      <c r="F334" s="63">
        <f>IFERROR(IF(NeodplačanoPosojilo*OdobrenoPosojilo,Glavnica,0), 0)</f>
        <v>0</v>
      </c>
      <c r="G334" s="63">
        <f>IFERROR(IF(NeodplačanoPosojilo*OdobrenoPosojilo,ZnesekObresti,0), 0)</f>
        <v>0</v>
      </c>
      <c r="H334" s="63">
        <f>IFERROR(IF(NeodplačanoPosojilo*OdobrenoPosojilo,KončnoStanje,0), 0)</f>
        <v>0</v>
      </c>
    </row>
    <row r="335" spans="2:8" ht="20.100000000000001" customHeight="1" x14ac:dyDescent="0.25">
      <c r="B335" s="61" t="str">
        <f>IFERROR(IF(NeodplačanoPosojilo*OdobrenoPosojilo,ŠtevilkaObroka,""), "")</f>
        <v/>
      </c>
      <c r="C335" s="62" t="str">
        <f>IFERROR(IF(NeodplačanoPosojilo*OdobrenoPosojilo,DatumPlačila,ZačetniDatumPosojila), ZačetniDatumPosojila)</f>
        <v xml:space="preserve"> </v>
      </c>
      <c r="D335" s="63" t="str">
        <f>IFERROR(IF(NeodplačanoPosojilo*OdobrenoPosojilo,VrednostPosojila,""), "")</f>
        <v/>
      </c>
      <c r="E335" s="63">
        <f>IFERROR(IF(NeodplačanoPosojilo*OdobrenoPosojilo,MesečniObrok,0), 0)</f>
        <v>0</v>
      </c>
      <c r="F335" s="63">
        <f>IFERROR(IF(NeodplačanoPosojilo*OdobrenoPosojilo,Glavnica,0), 0)</f>
        <v>0</v>
      </c>
      <c r="G335" s="63">
        <f>IFERROR(IF(NeodplačanoPosojilo*OdobrenoPosojilo,ZnesekObresti,0), 0)</f>
        <v>0</v>
      </c>
      <c r="H335" s="63">
        <f>IFERROR(IF(NeodplačanoPosojilo*OdobrenoPosojilo,KončnoStanje,0), 0)</f>
        <v>0</v>
      </c>
    </row>
    <row r="336" spans="2:8" ht="20.100000000000001" customHeight="1" x14ac:dyDescent="0.25">
      <c r="B336" s="61" t="str">
        <f>IFERROR(IF(NeodplačanoPosojilo*OdobrenoPosojilo,ŠtevilkaObroka,""), "")</f>
        <v/>
      </c>
      <c r="C336" s="62" t="str">
        <f>IFERROR(IF(NeodplačanoPosojilo*OdobrenoPosojilo,DatumPlačila,ZačetniDatumPosojila), ZačetniDatumPosojila)</f>
        <v xml:space="preserve"> </v>
      </c>
      <c r="D336" s="63" t="str">
        <f>IFERROR(IF(NeodplačanoPosojilo*OdobrenoPosojilo,VrednostPosojila,""), "")</f>
        <v/>
      </c>
      <c r="E336" s="63">
        <f>IFERROR(IF(NeodplačanoPosojilo*OdobrenoPosojilo,MesečniObrok,0), 0)</f>
        <v>0</v>
      </c>
      <c r="F336" s="63">
        <f>IFERROR(IF(NeodplačanoPosojilo*OdobrenoPosojilo,Glavnica,0), 0)</f>
        <v>0</v>
      </c>
      <c r="G336" s="63">
        <f>IFERROR(IF(NeodplačanoPosojilo*OdobrenoPosojilo,ZnesekObresti,0), 0)</f>
        <v>0</v>
      </c>
      <c r="H336" s="63">
        <f>IFERROR(IF(NeodplačanoPosojilo*OdobrenoPosojilo,KončnoStanje,0), 0)</f>
        <v>0</v>
      </c>
    </row>
    <row r="337" spans="2:8" ht="20.100000000000001" customHeight="1" x14ac:dyDescent="0.25">
      <c r="B337" s="61" t="str">
        <f>IFERROR(IF(NeodplačanoPosojilo*OdobrenoPosojilo,ŠtevilkaObroka,""), "")</f>
        <v/>
      </c>
      <c r="C337" s="62" t="str">
        <f>IFERROR(IF(NeodplačanoPosojilo*OdobrenoPosojilo,DatumPlačila,ZačetniDatumPosojila), ZačetniDatumPosojila)</f>
        <v xml:space="preserve"> </v>
      </c>
      <c r="D337" s="63" t="str">
        <f>IFERROR(IF(NeodplačanoPosojilo*OdobrenoPosojilo,VrednostPosojila,""), "")</f>
        <v/>
      </c>
      <c r="E337" s="63">
        <f>IFERROR(IF(NeodplačanoPosojilo*OdobrenoPosojilo,MesečniObrok,0), 0)</f>
        <v>0</v>
      </c>
      <c r="F337" s="63">
        <f>IFERROR(IF(NeodplačanoPosojilo*OdobrenoPosojilo,Glavnica,0), 0)</f>
        <v>0</v>
      </c>
      <c r="G337" s="63">
        <f>IFERROR(IF(NeodplačanoPosojilo*OdobrenoPosojilo,ZnesekObresti,0), 0)</f>
        <v>0</v>
      </c>
      <c r="H337" s="63">
        <f>IFERROR(IF(NeodplačanoPosojilo*OdobrenoPosojilo,KončnoStanje,0), 0)</f>
        <v>0</v>
      </c>
    </row>
    <row r="338" spans="2:8" ht="20.100000000000001" customHeight="1" x14ac:dyDescent="0.25">
      <c r="B338" s="61" t="str">
        <f>IFERROR(IF(NeodplačanoPosojilo*OdobrenoPosojilo,ŠtevilkaObroka,""), "")</f>
        <v/>
      </c>
      <c r="C338" s="62" t="str">
        <f>IFERROR(IF(NeodplačanoPosojilo*OdobrenoPosojilo,DatumPlačila,ZačetniDatumPosojila), ZačetniDatumPosojila)</f>
        <v xml:space="preserve"> </v>
      </c>
      <c r="D338" s="63" t="str">
        <f>IFERROR(IF(NeodplačanoPosojilo*OdobrenoPosojilo,VrednostPosojila,""), "")</f>
        <v/>
      </c>
      <c r="E338" s="63">
        <f>IFERROR(IF(NeodplačanoPosojilo*OdobrenoPosojilo,MesečniObrok,0), 0)</f>
        <v>0</v>
      </c>
      <c r="F338" s="63">
        <f>IFERROR(IF(NeodplačanoPosojilo*OdobrenoPosojilo,Glavnica,0), 0)</f>
        <v>0</v>
      </c>
      <c r="G338" s="63">
        <f>IFERROR(IF(NeodplačanoPosojilo*OdobrenoPosojilo,ZnesekObresti,0), 0)</f>
        <v>0</v>
      </c>
      <c r="H338" s="63">
        <f>IFERROR(IF(NeodplačanoPosojilo*OdobrenoPosojilo,KončnoStanje,0), 0)</f>
        <v>0</v>
      </c>
    </row>
    <row r="339" spans="2:8" ht="20.100000000000001" customHeight="1" x14ac:dyDescent="0.25">
      <c r="B339" s="61" t="str">
        <f>IFERROR(IF(NeodplačanoPosojilo*OdobrenoPosojilo,ŠtevilkaObroka,""), "")</f>
        <v/>
      </c>
      <c r="C339" s="62" t="str">
        <f>IFERROR(IF(NeodplačanoPosojilo*OdobrenoPosojilo,DatumPlačila,ZačetniDatumPosojila), ZačetniDatumPosojila)</f>
        <v xml:space="preserve"> </v>
      </c>
      <c r="D339" s="63" t="str">
        <f>IFERROR(IF(NeodplačanoPosojilo*OdobrenoPosojilo,VrednostPosojila,""), "")</f>
        <v/>
      </c>
      <c r="E339" s="63">
        <f>IFERROR(IF(NeodplačanoPosojilo*OdobrenoPosojilo,MesečniObrok,0), 0)</f>
        <v>0</v>
      </c>
      <c r="F339" s="63">
        <f>IFERROR(IF(NeodplačanoPosojilo*OdobrenoPosojilo,Glavnica,0), 0)</f>
        <v>0</v>
      </c>
      <c r="G339" s="63">
        <f>IFERROR(IF(NeodplačanoPosojilo*OdobrenoPosojilo,ZnesekObresti,0), 0)</f>
        <v>0</v>
      </c>
      <c r="H339" s="63">
        <f>IFERROR(IF(NeodplačanoPosojilo*OdobrenoPosojilo,KončnoStanje,0), 0)</f>
        <v>0</v>
      </c>
    </row>
    <row r="340" spans="2:8" ht="20.100000000000001" customHeight="1" x14ac:dyDescent="0.25">
      <c r="B340" s="61" t="str">
        <f>IFERROR(IF(NeodplačanoPosojilo*OdobrenoPosojilo,ŠtevilkaObroka,""), "")</f>
        <v/>
      </c>
      <c r="C340" s="62" t="str">
        <f>IFERROR(IF(NeodplačanoPosojilo*OdobrenoPosojilo,DatumPlačila,ZačetniDatumPosojila), ZačetniDatumPosojila)</f>
        <v xml:space="preserve"> </v>
      </c>
      <c r="D340" s="63" t="str">
        <f>IFERROR(IF(NeodplačanoPosojilo*OdobrenoPosojilo,VrednostPosojila,""), "")</f>
        <v/>
      </c>
      <c r="E340" s="63">
        <f>IFERROR(IF(NeodplačanoPosojilo*OdobrenoPosojilo,MesečniObrok,0), 0)</f>
        <v>0</v>
      </c>
      <c r="F340" s="63">
        <f>IFERROR(IF(NeodplačanoPosojilo*OdobrenoPosojilo,Glavnica,0), 0)</f>
        <v>0</v>
      </c>
      <c r="G340" s="63">
        <f>IFERROR(IF(NeodplačanoPosojilo*OdobrenoPosojilo,ZnesekObresti,0), 0)</f>
        <v>0</v>
      </c>
      <c r="H340" s="63">
        <f>IFERROR(IF(NeodplačanoPosojilo*OdobrenoPosojilo,KončnoStanje,0), 0)</f>
        <v>0</v>
      </c>
    </row>
    <row r="341" spans="2:8" ht="20.100000000000001" customHeight="1" x14ac:dyDescent="0.25">
      <c r="B341" s="61" t="str">
        <f>IFERROR(IF(NeodplačanoPosojilo*OdobrenoPosojilo,ŠtevilkaObroka,""), "")</f>
        <v/>
      </c>
      <c r="C341" s="62" t="str">
        <f>IFERROR(IF(NeodplačanoPosojilo*OdobrenoPosojilo,DatumPlačila,ZačetniDatumPosojila), ZačetniDatumPosojila)</f>
        <v xml:space="preserve"> </v>
      </c>
      <c r="D341" s="63" t="str">
        <f>IFERROR(IF(NeodplačanoPosojilo*OdobrenoPosojilo,VrednostPosojila,""), "")</f>
        <v/>
      </c>
      <c r="E341" s="63">
        <f>IFERROR(IF(NeodplačanoPosojilo*OdobrenoPosojilo,MesečniObrok,0), 0)</f>
        <v>0</v>
      </c>
      <c r="F341" s="63">
        <f>IFERROR(IF(NeodplačanoPosojilo*OdobrenoPosojilo,Glavnica,0), 0)</f>
        <v>0</v>
      </c>
      <c r="G341" s="63">
        <f>IFERROR(IF(NeodplačanoPosojilo*OdobrenoPosojilo,ZnesekObresti,0), 0)</f>
        <v>0</v>
      </c>
      <c r="H341" s="63">
        <f>IFERROR(IF(NeodplačanoPosojilo*OdobrenoPosojilo,KončnoStanje,0), 0)</f>
        <v>0</v>
      </c>
    </row>
    <row r="342" spans="2:8" ht="20.100000000000001" customHeight="1" x14ac:dyDescent="0.25">
      <c r="B342" s="61" t="str">
        <f>IFERROR(IF(NeodplačanoPosojilo*OdobrenoPosojilo,ŠtevilkaObroka,""), "")</f>
        <v/>
      </c>
      <c r="C342" s="62" t="str">
        <f>IFERROR(IF(NeodplačanoPosojilo*OdobrenoPosojilo,DatumPlačila,ZačetniDatumPosojila), ZačetniDatumPosojila)</f>
        <v xml:space="preserve"> </v>
      </c>
      <c r="D342" s="63" t="str">
        <f>IFERROR(IF(NeodplačanoPosojilo*OdobrenoPosojilo,VrednostPosojila,""), "")</f>
        <v/>
      </c>
      <c r="E342" s="63">
        <f>IFERROR(IF(NeodplačanoPosojilo*OdobrenoPosojilo,MesečniObrok,0), 0)</f>
        <v>0</v>
      </c>
      <c r="F342" s="63">
        <f>IFERROR(IF(NeodplačanoPosojilo*OdobrenoPosojilo,Glavnica,0), 0)</f>
        <v>0</v>
      </c>
      <c r="G342" s="63">
        <f>IFERROR(IF(NeodplačanoPosojilo*OdobrenoPosojilo,ZnesekObresti,0), 0)</f>
        <v>0</v>
      </c>
      <c r="H342" s="63">
        <f>IFERROR(IF(NeodplačanoPosojilo*OdobrenoPosojilo,KončnoStanje,0), 0)</f>
        <v>0</v>
      </c>
    </row>
    <row r="343" spans="2:8" ht="20.100000000000001" customHeight="1" x14ac:dyDescent="0.25">
      <c r="B343" s="61" t="str">
        <f>IFERROR(IF(NeodplačanoPosojilo*OdobrenoPosojilo,ŠtevilkaObroka,""), "")</f>
        <v/>
      </c>
      <c r="C343" s="62" t="str">
        <f>IFERROR(IF(NeodplačanoPosojilo*OdobrenoPosojilo,DatumPlačila,ZačetniDatumPosojila), ZačetniDatumPosojila)</f>
        <v xml:space="preserve"> </v>
      </c>
      <c r="D343" s="63" t="str">
        <f>IFERROR(IF(NeodplačanoPosojilo*OdobrenoPosojilo,VrednostPosojila,""), "")</f>
        <v/>
      </c>
      <c r="E343" s="63">
        <f>IFERROR(IF(NeodplačanoPosojilo*OdobrenoPosojilo,MesečniObrok,0), 0)</f>
        <v>0</v>
      </c>
      <c r="F343" s="63">
        <f>IFERROR(IF(NeodplačanoPosojilo*OdobrenoPosojilo,Glavnica,0), 0)</f>
        <v>0</v>
      </c>
      <c r="G343" s="63">
        <f>IFERROR(IF(NeodplačanoPosojilo*OdobrenoPosojilo,ZnesekObresti,0), 0)</f>
        <v>0</v>
      </c>
      <c r="H343" s="63">
        <f>IFERROR(IF(NeodplačanoPosojilo*OdobrenoPosojilo,KončnoStanje,0), 0)</f>
        <v>0</v>
      </c>
    </row>
    <row r="344" spans="2:8" ht="20.100000000000001" customHeight="1" x14ac:dyDescent="0.25">
      <c r="B344" s="61" t="str">
        <f>IFERROR(IF(NeodplačanoPosojilo*OdobrenoPosojilo,ŠtevilkaObroka,""), "")</f>
        <v/>
      </c>
      <c r="C344" s="62" t="str">
        <f>IFERROR(IF(NeodplačanoPosojilo*OdobrenoPosojilo,DatumPlačila,ZačetniDatumPosojila), ZačetniDatumPosojila)</f>
        <v xml:space="preserve"> </v>
      </c>
      <c r="D344" s="63" t="str">
        <f>IFERROR(IF(NeodplačanoPosojilo*OdobrenoPosojilo,VrednostPosojila,""), "")</f>
        <v/>
      </c>
      <c r="E344" s="63">
        <f>IFERROR(IF(NeodplačanoPosojilo*OdobrenoPosojilo,MesečniObrok,0), 0)</f>
        <v>0</v>
      </c>
      <c r="F344" s="63">
        <f>IFERROR(IF(NeodplačanoPosojilo*OdobrenoPosojilo,Glavnica,0), 0)</f>
        <v>0</v>
      </c>
      <c r="G344" s="63">
        <f>IFERROR(IF(NeodplačanoPosojilo*OdobrenoPosojilo,ZnesekObresti,0), 0)</f>
        <v>0</v>
      </c>
      <c r="H344" s="63">
        <f>IFERROR(IF(NeodplačanoPosojilo*OdobrenoPosojilo,KončnoStanje,0), 0)</f>
        <v>0</v>
      </c>
    </row>
    <row r="345" spans="2:8" ht="20.100000000000001" customHeight="1" x14ac:dyDescent="0.25">
      <c r="B345" s="61" t="str">
        <f>IFERROR(IF(NeodplačanoPosojilo*OdobrenoPosojilo,ŠtevilkaObroka,""), "")</f>
        <v/>
      </c>
      <c r="C345" s="62" t="str">
        <f>IFERROR(IF(NeodplačanoPosojilo*OdobrenoPosojilo,DatumPlačila,ZačetniDatumPosojila), ZačetniDatumPosojila)</f>
        <v xml:space="preserve"> </v>
      </c>
      <c r="D345" s="63" t="str">
        <f>IFERROR(IF(NeodplačanoPosojilo*OdobrenoPosojilo,VrednostPosojila,""), "")</f>
        <v/>
      </c>
      <c r="E345" s="63">
        <f>IFERROR(IF(NeodplačanoPosojilo*OdobrenoPosojilo,MesečniObrok,0), 0)</f>
        <v>0</v>
      </c>
      <c r="F345" s="63">
        <f>IFERROR(IF(NeodplačanoPosojilo*OdobrenoPosojilo,Glavnica,0), 0)</f>
        <v>0</v>
      </c>
      <c r="G345" s="63">
        <f>IFERROR(IF(NeodplačanoPosojilo*OdobrenoPosojilo,ZnesekObresti,0), 0)</f>
        <v>0</v>
      </c>
      <c r="H345" s="63">
        <f>IFERROR(IF(NeodplačanoPosojilo*OdobrenoPosojilo,KončnoStanje,0), 0)</f>
        <v>0</v>
      </c>
    </row>
    <row r="346" spans="2:8" ht="20.100000000000001" customHeight="1" x14ac:dyDescent="0.25">
      <c r="B346" s="61" t="str">
        <f>IFERROR(IF(NeodplačanoPosojilo*OdobrenoPosojilo,ŠtevilkaObroka,""), "")</f>
        <v/>
      </c>
      <c r="C346" s="62" t="str">
        <f>IFERROR(IF(NeodplačanoPosojilo*OdobrenoPosojilo,DatumPlačila,ZačetniDatumPosojila), ZačetniDatumPosojila)</f>
        <v xml:space="preserve"> </v>
      </c>
      <c r="D346" s="63" t="str">
        <f>IFERROR(IF(NeodplačanoPosojilo*OdobrenoPosojilo,VrednostPosojila,""), "")</f>
        <v/>
      </c>
      <c r="E346" s="63">
        <f>IFERROR(IF(NeodplačanoPosojilo*OdobrenoPosojilo,MesečniObrok,0), 0)</f>
        <v>0</v>
      </c>
      <c r="F346" s="63">
        <f>IFERROR(IF(NeodplačanoPosojilo*OdobrenoPosojilo,Glavnica,0), 0)</f>
        <v>0</v>
      </c>
      <c r="G346" s="63">
        <f>IFERROR(IF(NeodplačanoPosojilo*OdobrenoPosojilo,ZnesekObresti,0), 0)</f>
        <v>0</v>
      </c>
      <c r="H346" s="63">
        <f>IFERROR(IF(NeodplačanoPosojilo*OdobrenoPosojilo,KončnoStanje,0), 0)</f>
        <v>0</v>
      </c>
    </row>
    <row r="347" spans="2:8" ht="20.100000000000001" customHeight="1" x14ac:dyDescent="0.25">
      <c r="B347" s="61" t="str">
        <f>IFERROR(IF(NeodplačanoPosojilo*OdobrenoPosojilo,ŠtevilkaObroka,""), "")</f>
        <v/>
      </c>
      <c r="C347" s="62" t="str">
        <f>IFERROR(IF(NeodplačanoPosojilo*OdobrenoPosojilo,DatumPlačila,ZačetniDatumPosojila), ZačetniDatumPosojila)</f>
        <v xml:space="preserve"> </v>
      </c>
      <c r="D347" s="63" t="str">
        <f>IFERROR(IF(NeodplačanoPosojilo*OdobrenoPosojilo,VrednostPosojila,""), "")</f>
        <v/>
      </c>
      <c r="E347" s="63">
        <f>IFERROR(IF(NeodplačanoPosojilo*OdobrenoPosojilo,MesečniObrok,0), 0)</f>
        <v>0</v>
      </c>
      <c r="F347" s="63">
        <f>IFERROR(IF(NeodplačanoPosojilo*OdobrenoPosojilo,Glavnica,0), 0)</f>
        <v>0</v>
      </c>
      <c r="G347" s="63">
        <f>IFERROR(IF(NeodplačanoPosojilo*OdobrenoPosojilo,ZnesekObresti,0), 0)</f>
        <v>0</v>
      </c>
      <c r="H347" s="63">
        <f>IFERROR(IF(NeodplačanoPosojilo*OdobrenoPosojilo,KončnoStanje,0), 0)</f>
        <v>0</v>
      </c>
    </row>
    <row r="348" spans="2:8" ht="20.100000000000001" customHeight="1" x14ac:dyDescent="0.25">
      <c r="B348" s="61" t="str">
        <f>IFERROR(IF(NeodplačanoPosojilo*OdobrenoPosojilo,ŠtevilkaObroka,""), "")</f>
        <v/>
      </c>
      <c r="C348" s="62" t="str">
        <f>IFERROR(IF(NeodplačanoPosojilo*OdobrenoPosojilo,DatumPlačila,ZačetniDatumPosojila), ZačetniDatumPosojila)</f>
        <v xml:space="preserve"> </v>
      </c>
      <c r="D348" s="63" t="str">
        <f>IFERROR(IF(NeodplačanoPosojilo*OdobrenoPosojilo,VrednostPosojila,""), "")</f>
        <v/>
      </c>
      <c r="E348" s="63">
        <f>IFERROR(IF(NeodplačanoPosojilo*OdobrenoPosojilo,MesečniObrok,0), 0)</f>
        <v>0</v>
      </c>
      <c r="F348" s="63">
        <f>IFERROR(IF(NeodplačanoPosojilo*OdobrenoPosojilo,Glavnica,0), 0)</f>
        <v>0</v>
      </c>
      <c r="G348" s="63">
        <f>IFERROR(IF(NeodplačanoPosojilo*OdobrenoPosojilo,ZnesekObresti,0), 0)</f>
        <v>0</v>
      </c>
      <c r="H348" s="63">
        <f>IFERROR(IF(NeodplačanoPosojilo*OdobrenoPosojilo,KončnoStanje,0), 0)</f>
        <v>0</v>
      </c>
    </row>
    <row r="349" spans="2:8" ht="20.100000000000001" customHeight="1" x14ac:dyDescent="0.25">
      <c r="B349" s="61" t="str">
        <f>IFERROR(IF(NeodplačanoPosojilo*OdobrenoPosojilo,ŠtevilkaObroka,""), "")</f>
        <v/>
      </c>
      <c r="C349" s="62" t="str">
        <f>IFERROR(IF(NeodplačanoPosojilo*OdobrenoPosojilo,DatumPlačila,ZačetniDatumPosojila), ZačetniDatumPosojila)</f>
        <v xml:space="preserve"> </v>
      </c>
      <c r="D349" s="63" t="str">
        <f>IFERROR(IF(NeodplačanoPosojilo*OdobrenoPosojilo,VrednostPosojila,""), "")</f>
        <v/>
      </c>
      <c r="E349" s="63">
        <f>IFERROR(IF(NeodplačanoPosojilo*OdobrenoPosojilo,MesečniObrok,0), 0)</f>
        <v>0</v>
      </c>
      <c r="F349" s="63">
        <f>IFERROR(IF(NeodplačanoPosojilo*OdobrenoPosojilo,Glavnica,0), 0)</f>
        <v>0</v>
      </c>
      <c r="G349" s="63">
        <f>IFERROR(IF(NeodplačanoPosojilo*OdobrenoPosojilo,ZnesekObresti,0), 0)</f>
        <v>0</v>
      </c>
      <c r="H349" s="63">
        <f>IFERROR(IF(NeodplačanoPosojilo*OdobrenoPosojilo,KončnoStanje,0), 0)</f>
        <v>0</v>
      </c>
    </row>
    <row r="350" spans="2:8" ht="20.100000000000001" customHeight="1" x14ac:dyDescent="0.25">
      <c r="B350" s="61" t="str">
        <f>IFERROR(IF(NeodplačanoPosojilo*OdobrenoPosojilo,ŠtevilkaObroka,""), "")</f>
        <v/>
      </c>
      <c r="C350" s="62" t="str">
        <f>IFERROR(IF(NeodplačanoPosojilo*OdobrenoPosojilo,DatumPlačila,ZačetniDatumPosojila), ZačetniDatumPosojila)</f>
        <v xml:space="preserve"> </v>
      </c>
      <c r="D350" s="63" t="str">
        <f>IFERROR(IF(NeodplačanoPosojilo*OdobrenoPosojilo,VrednostPosojila,""), "")</f>
        <v/>
      </c>
      <c r="E350" s="63">
        <f>IFERROR(IF(NeodplačanoPosojilo*OdobrenoPosojilo,MesečniObrok,0), 0)</f>
        <v>0</v>
      </c>
      <c r="F350" s="63">
        <f>IFERROR(IF(NeodplačanoPosojilo*OdobrenoPosojilo,Glavnica,0), 0)</f>
        <v>0</v>
      </c>
      <c r="G350" s="63">
        <f>IFERROR(IF(NeodplačanoPosojilo*OdobrenoPosojilo,ZnesekObresti,0), 0)</f>
        <v>0</v>
      </c>
      <c r="H350" s="63">
        <f>IFERROR(IF(NeodplačanoPosojilo*OdobrenoPosojilo,KončnoStanje,0), 0)</f>
        <v>0</v>
      </c>
    </row>
    <row r="351" spans="2:8" ht="20.100000000000001" customHeight="1" x14ac:dyDescent="0.25">
      <c r="B351" s="61" t="str">
        <f>IFERROR(IF(NeodplačanoPosojilo*OdobrenoPosojilo,ŠtevilkaObroka,""), "")</f>
        <v/>
      </c>
      <c r="C351" s="62" t="str">
        <f>IFERROR(IF(NeodplačanoPosojilo*OdobrenoPosojilo,DatumPlačila,ZačetniDatumPosojila), ZačetniDatumPosojila)</f>
        <v xml:space="preserve"> </v>
      </c>
      <c r="D351" s="63" t="str">
        <f>IFERROR(IF(NeodplačanoPosojilo*OdobrenoPosojilo,VrednostPosojila,""), "")</f>
        <v/>
      </c>
      <c r="E351" s="63">
        <f>IFERROR(IF(NeodplačanoPosojilo*OdobrenoPosojilo,MesečniObrok,0), 0)</f>
        <v>0</v>
      </c>
      <c r="F351" s="63">
        <f>IFERROR(IF(NeodplačanoPosojilo*OdobrenoPosojilo,Glavnica,0), 0)</f>
        <v>0</v>
      </c>
      <c r="G351" s="63">
        <f>IFERROR(IF(NeodplačanoPosojilo*OdobrenoPosojilo,ZnesekObresti,0), 0)</f>
        <v>0</v>
      </c>
      <c r="H351" s="63">
        <f>IFERROR(IF(NeodplačanoPosojilo*OdobrenoPosojilo,KončnoStanje,0), 0)</f>
        <v>0</v>
      </c>
    </row>
    <row r="352" spans="2:8" ht="20.100000000000001" customHeight="1" x14ac:dyDescent="0.25">
      <c r="B352" s="61" t="str">
        <f>IFERROR(IF(NeodplačanoPosojilo*OdobrenoPosojilo,ŠtevilkaObroka,""), "")</f>
        <v/>
      </c>
      <c r="C352" s="62" t="str">
        <f>IFERROR(IF(NeodplačanoPosojilo*OdobrenoPosojilo,DatumPlačila,ZačetniDatumPosojila), ZačetniDatumPosojila)</f>
        <v xml:space="preserve"> </v>
      </c>
      <c r="D352" s="63" t="str">
        <f>IFERROR(IF(NeodplačanoPosojilo*OdobrenoPosojilo,VrednostPosojila,""), "")</f>
        <v/>
      </c>
      <c r="E352" s="63">
        <f>IFERROR(IF(NeodplačanoPosojilo*OdobrenoPosojilo,MesečniObrok,0), 0)</f>
        <v>0</v>
      </c>
      <c r="F352" s="63">
        <f>IFERROR(IF(NeodplačanoPosojilo*OdobrenoPosojilo,Glavnica,0), 0)</f>
        <v>0</v>
      </c>
      <c r="G352" s="63">
        <f>IFERROR(IF(NeodplačanoPosojilo*OdobrenoPosojilo,ZnesekObresti,0), 0)</f>
        <v>0</v>
      </c>
      <c r="H352" s="63">
        <f>IFERROR(IF(NeodplačanoPosojilo*OdobrenoPosojilo,KončnoStanje,0), 0)</f>
        <v>0</v>
      </c>
    </row>
    <row r="353" spans="2:8" ht="20.100000000000001" customHeight="1" x14ac:dyDescent="0.25">
      <c r="B353" s="61" t="str">
        <f>IFERROR(IF(NeodplačanoPosojilo*OdobrenoPosojilo,ŠtevilkaObroka,""), "")</f>
        <v/>
      </c>
      <c r="C353" s="62" t="str">
        <f>IFERROR(IF(NeodplačanoPosojilo*OdobrenoPosojilo,DatumPlačila,ZačetniDatumPosojila), ZačetniDatumPosojila)</f>
        <v xml:space="preserve"> </v>
      </c>
      <c r="D353" s="63" t="str">
        <f>IFERROR(IF(NeodplačanoPosojilo*OdobrenoPosojilo,VrednostPosojila,""), "")</f>
        <v/>
      </c>
      <c r="E353" s="63">
        <f>IFERROR(IF(NeodplačanoPosojilo*OdobrenoPosojilo,MesečniObrok,0), 0)</f>
        <v>0</v>
      </c>
      <c r="F353" s="63">
        <f>IFERROR(IF(NeodplačanoPosojilo*OdobrenoPosojilo,Glavnica,0), 0)</f>
        <v>0</v>
      </c>
      <c r="G353" s="63">
        <f>IFERROR(IF(NeodplačanoPosojilo*OdobrenoPosojilo,ZnesekObresti,0), 0)</f>
        <v>0</v>
      </c>
      <c r="H353" s="63">
        <f>IFERROR(IF(NeodplačanoPosojilo*OdobrenoPosojilo,KončnoStanje,0), 0)</f>
        <v>0</v>
      </c>
    </row>
    <row r="354" spans="2:8" ht="20.100000000000001" customHeight="1" x14ac:dyDescent="0.25">
      <c r="B354" s="61" t="str">
        <f>IFERROR(IF(NeodplačanoPosojilo*OdobrenoPosojilo,ŠtevilkaObroka,""), "")</f>
        <v/>
      </c>
      <c r="C354" s="62" t="str">
        <f>IFERROR(IF(NeodplačanoPosojilo*OdobrenoPosojilo,DatumPlačila,ZačetniDatumPosojila), ZačetniDatumPosojila)</f>
        <v xml:space="preserve"> </v>
      </c>
      <c r="D354" s="63" t="str">
        <f>IFERROR(IF(NeodplačanoPosojilo*OdobrenoPosojilo,VrednostPosojila,""), "")</f>
        <v/>
      </c>
      <c r="E354" s="63">
        <f>IFERROR(IF(NeodplačanoPosojilo*OdobrenoPosojilo,MesečniObrok,0), 0)</f>
        <v>0</v>
      </c>
      <c r="F354" s="63">
        <f>IFERROR(IF(NeodplačanoPosojilo*OdobrenoPosojilo,Glavnica,0), 0)</f>
        <v>0</v>
      </c>
      <c r="G354" s="63">
        <f>IFERROR(IF(NeodplačanoPosojilo*OdobrenoPosojilo,ZnesekObresti,0), 0)</f>
        <v>0</v>
      </c>
      <c r="H354" s="63">
        <f>IFERROR(IF(NeodplačanoPosojilo*OdobrenoPosojilo,KončnoStanje,0), 0)</f>
        <v>0</v>
      </c>
    </row>
    <row r="355" spans="2:8" ht="20.100000000000001" customHeight="1" x14ac:dyDescent="0.25">
      <c r="B355" s="61" t="str">
        <f>IFERROR(IF(NeodplačanoPosojilo*OdobrenoPosojilo,ŠtevilkaObroka,""), "")</f>
        <v/>
      </c>
      <c r="C355" s="62" t="str">
        <f>IFERROR(IF(NeodplačanoPosojilo*OdobrenoPosojilo,DatumPlačila,ZačetniDatumPosojila), ZačetniDatumPosojila)</f>
        <v xml:space="preserve"> </v>
      </c>
      <c r="D355" s="63" t="str">
        <f>IFERROR(IF(NeodplačanoPosojilo*OdobrenoPosojilo,VrednostPosojila,""), "")</f>
        <v/>
      </c>
      <c r="E355" s="63">
        <f>IFERROR(IF(NeodplačanoPosojilo*OdobrenoPosojilo,MesečniObrok,0), 0)</f>
        <v>0</v>
      </c>
      <c r="F355" s="63">
        <f>IFERROR(IF(NeodplačanoPosojilo*OdobrenoPosojilo,Glavnica,0), 0)</f>
        <v>0</v>
      </c>
      <c r="G355" s="63">
        <f>IFERROR(IF(NeodplačanoPosojilo*OdobrenoPosojilo,ZnesekObresti,0), 0)</f>
        <v>0</v>
      </c>
      <c r="H355" s="63">
        <f>IFERROR(IF(NeodplačanoPosojilo*OdobrenoPosojilo,KončnoStanje,0), 0)</f>
        <v>0</v>
      </c>
    </row>
    <row r="356" spans="2:8" ht="20.100000000000001" customHeight="1" x14ac:dyDescent="0.25">
      <c r="B356" s="61" t="str">
        <f>IFERROR(IF(NeodplačanoPosojilo*OdobrenoPosojilo,ŠtevilkaObroka,""), "")</f>
        <v/>
      </c>
      <c r="C356" s="62" t="str">
        <f>IFERROR(IF(NeodplačanoPosojilo*OdobrenoPosojilo,DatumPlačila,ZačetniDatumPosojila), ZačetniDatumPosojila)</f>
        <v xml:space="preserve"> </v>
      </c>
      <c r="D356" s="63" t="str">
        <f>IFERROR(IF(NeodplačanoPosojilo*OdobrenoPosojilo,VrednostPosojila,""), "")</f>
        <v/>
      </c>
      <c r="E356" s="63">
        <f>IFERROR(IF(NeodplačanoPosojilo*OdobrenoPosojilo,MesečniObrok,0), 0)</f>
        <v>0</v>
      </c>
      <c r="F356" s="63">
        <f>IFERROR(IF(NeodplačanoPosojilo*OdobrenoPosojilo,Glavnica,0), 0)</f>
        <v>0</v>
      </c>
      <c r="G356" s="63">
        <f>IFERROR(IF(NeodplačanoPosojilo*OdobrenoPosojilo,ZnesekObresti,0), 0)</f>
        <v>0</v>
      </c>
      <c r="H356" s="63">
        <f>IFERROR(IF(NeodplačanoPosojilo*OdobrenoPosojilo,KončnoStanje,0), 0)</f>
        <v>0</v>
      </c>
    </row>
    <row r="357" spans="2:8" ht="20.100000000000001" customHeight="1" x14ac:dyDescent="0.25">
      <c r="B357" s="61" t="str">
        <f>IFERROR(IF(NeodplačanoPosojilo*OdobrenoPosojilo,ŠtevilkaObroka,""), "")</f>
        <v/>
      </c>
      <c r="C357" s="62" t="str">
        <f>IFERROR(IF(NeodplačanoPosojilo*OdobrenoPosojilo,DatumPlačila,ZačetniDatumPosojila), ZačetniDatumPosojila)</f>
        <v xml:space="preserve"> </v>
      </c>
      <c r="D357" s="63" t="str">
        <f>IFERROR(IF(NeodplačanoPosojilo*OdobrenoPosojilo,VrednostPosojila,""), "")</f>
        <v/>
      </c>
      <c r="E357" s="63">
        <f>IFERROR(IF(NeodplačanoPosojilo*OdobrenoPosojilo,MesečniObrok,0), 0)</f>
        <v>0</v>
      </c>
      <c r="F357" s="63">
        <f>IFERROR(IF(NeodplačanoPosojilo*OdobrenoPosojilo,Glavnica,0), 0)</f>
        <v>0</v>
      </c>
      <c r="G357" s="63">
        <f>IFERROR(IF(NeodplačanoPosojilo*OdobrenoPosojilo,ZnesekObresti,0), 0)</f>
        <v>0</v>
      </c>
      <c r="H357" s="63">
        <f>IFERROR(IF(NeodplačanoPosojilo*OdobrenoPosojilo,KončnoStanje,0), 0)</f>
        <v>0</v>
      </c>
    </row>
    <row r="358" spans="2:8" ht="20.100000000000001" customHeight="1" x14ac:dyDescent="0.25">
      <c r="B358" s="61" t="str">
        <f>IFERROR(IF(NeodplačanoPosojilo*OdobrenoPosojilo,ŠtevilkaObroka,""), "")</f>
        <v/>
      </c>
      <c r="C358" s="62" t="str">
        <f>IFERROR(IF(NeodplačanoPosojilo*OdobrenoPosojilo,DatumPlačila,ZačetniDatumPosojila), ZačetniDatumPosojila)</f>
        <v xml:space="preserve"> </v>
      </c>
      <c r="D358" s="63" t="str">
        <f>IFERROR(IF(NeodplačanoPosojilo*OdobrenoPosojilo,VrednostPosojila,""), "")</f>
        <v/>
      </c>
      <c r="E358" s="63">
        <f>IFERROR(IF(NeodplačanoPosojilo*OdobrenoPosojilo,MesečniObrok,0), 0)</f>
        <v>0</v>
      </c>
      <c r="F358" s="63">
        <f>IFERROR(IF(NeodplačanoPosojilo*OdobrenoPosojilo,Glavnica,0), 0)</f>
        <v>0</v>
      </c>
      <c r="G358" s="63">
        <f>IFERROR(IF(NeodplačanoPosojilo*OdobrenoPosojilo,ZnesekObresti,0), 0)</f>
        <v>0</v>
      </c>
      <c r="H358" s="63">
        <f>IFERROR(IF(NeodplačanoPosojilo*OdobrenoPosojilo,KončnoStanje,0), 0)</f>
        <v>0</v>
      </c>
    </row>
    <row r="359" spans="2:8" ht="20.100000000000001" customHeight="1" x14ac:dyDescent="0.25">
      <c r="B359" s="61" t="str">
        <f>IFERROR(IF(NeodplačanoPosojilo*OdobrenoPosojilo,ŠtevilkaObroka,""), "")</f>
        <v/>
      </c>
      <c r="C359" s="62" t="str">
        <f>IFERROR(IF(NeodplačanoPosojilo*OdobrenoPosojilo,DatumPlačila,ZačetniDatumPosojila), ZačetniDatumPosojila)</f>
        <v xml:space="preserve"> </v>
      </c>
      <c r="D359" s="63" t="str">
        <f>IFERROR(IF(NeodplačanoPosojilo*OdobrenoPosojilo,VrednostPosojila,""), "")</f>
        <v/>
      </c>
      <c r="E359" s="63">
        <f>IFERROR(IF(NeodplačanoPosojilo*OdobrenoPosojilo,MesečniObrok,0), 0)</f>
        <v>0</v>
      </c>
      <c r="F359" s="63">
        <f>IFERROR(IF(NeodplačanoPosojilo*OdobrenoPosojilo,Glavnica,0), 0)</f>
        <v>0</v>
      </c>
      <c r="G359" s="63">
        <f>IFERROR(IF(NeodplačanoPosojilo*OdobrenoPosojilo,ZnesekObresti,0), 0)</f>
        <v>0</v>
      </c>
      <c r="H359" s="63">
        <f>IFERROR(IF(NeodplačanoPosojilo*OdobrenoPosojilo,KončnoStanje,0), 0)</f>
        <v>0</v>
      </c>
    </row>
    <row r="360" spans="2:8" ht="20.100000000000001" customHeight="1" x14ac:dyDescent="0.25">
      <c r="B360" s="61" t="str">
        <f>IFERROR(IF(NeodplačanoPosojilo*OdobrenoPosojilo,ŠtevilkaObroka,""), "")</f>
        <v/>
      </c>
      <c r="C360" s="62" t="str">
        <f>IFERROR(IF(NeodplačanoPosojilo*OdobrenoPosojilo,DatumPlačila,ZačetniDatumPosojila), ZačetniDatumPosojila)</f>
        <v xml:space="preserve"> </v>
      </c>
      <c r="D360" s="63" t="str">
        <f>IFERROR(IF(NeodplačanoPosojilo*OdobrenoPosojilo,VrednostPosojila,""), "")</f>
        <v/>
      </c>
      <c r="E360" s="63">
        <f>IFERROR(IF(NeodplačanoPosojilo*OdobrenoPosojilo,MesečniObrok,0), 0)</f>
        <v>0</v>
      </c>
      <c r="F360" s="63">
        <f>IFERROR(IF(NeodplačanoPosojilo*OdobrenoPosojilo,Glavnica,0), 0)</f>
        <v>0</v>
      </c>
      <c r="G360" s="63">
        <f>IFERROR(IF(NeodplačanoPosojilo*OdobrenoPosojilo,ZnesekObresti,0), 0)</f>
        <v>0</v>
      </c>
      <c r="H360" s="63">
        <f>IFERROR(IF(NeodplačanoPosojilo*OdobrenoPosojilo,KončnoStanje,0), 0)</f>
        <v>0</v>
      </c>
    </row>
    <row r="361" spans="2:8" ht="20.100000000000001" customHeight="1" x14ac:dyDescent="0.25">
      <c r="B361" s="61" t="str">
        <f>IFERROR(IF(NeodplačanoPosojilo*OdobrenoPosojilo,ŠtevilkaObroka,""), "")</f>
        <v/>
      </c>
      <c r="C361" s="62" t="str">
        <f>IFERROR(IF(NeodplačanoPosojilo*OdobrenoPosojilo,DatumPlačila,ZačetniDatumPosojila), ZačetniDatumPosojila)</f>
        <v xml:space="preserve"> </v>
      </c>
      <c r="D361" s="63" t="str">
        <f>IFERROR(IF(NeodplačanoPosojilo*OdobrenoPosojilo,VrednostPosojila,""), "")</f>
        <v/>
      </c>
      <c r="E361" s="63">
        <f>IFERROR(IF(NeodplačanoPosojilo*OdobrenoPosojilo,MesečniObrok,0), 0)</f>
        <v>0</v>
      </c>
      <c r="F361" s="63">
        <f>IFERROR(IF(NeodplačanoPosojilo*OdobrenoPosojilo,Glavnica,0), 0)</f>
        <v>0</v>
      </c>
      <c r="G361" s="63">
        <f>IFERROR(IF(NeodplačanoPosojilo*OdobrenoPosojilo,ZnesekObresti,0), 0)</f>
        <v>0</v>
      </c>
      <c r="H361" s="63">
        <f>IFERROR(IF(NeodplačanoPosojilo*OdobrenoPosojilo,KončnoStanje,0), 0)</f>
        <v>0</v>
      </c>
    </row>
    <row r="362" spans="2:8" ht="20.100000000000001" customHeight="1" x14ac:dyDescent="0.25">
      <c r="B362" s="61" t="str">
        <f>IFERROR(IF(NeodplačanoPosojilo*OdobrenoPosojilo,ŠtevilkaObroka,""), "")</f>
        <v/>
      </c>
      <c r="C362" s="62" t="str">
        <f>IFERROR(IF(NeodplačanoPosojilo*OdobrenoPosojilo,DatumPlačila,ZačetniDatumPosojila), ZačetniDatumPosojila)</f>
        <v xml:space="preserve"> </v>
      </c>
      <c r="D362" s="63" t="str">
        <f>IFERROR(IF(NeodplačanoPosojilo*OdobrenoPosojilo,VrednostPosojila,""), "")</f>
        <v/>
      </c>
      <c r="E362" s="63">
        <f>IFERROR(IF(NeodplačanoPosojilo*OdobrenoPosojilo,MesečniObrok,0), 0)</f>
        <v>0</v>
      </c>
      <c r="F362" s="63">
        <f>IFERROR(IF(NeodplačanoPosojilo*OdobrenoPosojilo,Glavnica,0), 0)</f>
        <v>0</v>
      </c>
      <c r="G362" s="63">
        <f>IFERROR(IF(NeodplačanoPosojilo*OdobrenoPosojilo,ZnesekObresti,0), 0)</f>
        <v>0</v>
      </c>
      <c r="H362" s="63">
        <f>IFERROR(IF(NeodplačanoPosojilo*OdobrenoPosojilo,KončnoStanje,0), 0)</f>
        <v>0</v>
      </c>
    </row>
    <row r="363" spans="2:8" ht="20.100000000000001" customHeight="1" x14ac:dyDescent="0.25">
      <c r="B363" s="61" t="str">
        <f>IFERROR(IF(NeodplačanoPosojilo*OdobrenoPosojilo,ŠtevilkaObroka,""), "")</f>
        <v/>
      </c>
      <c r="C363" s="62" t="str">
        <f>IFERROR(IF(NeodplačanoPosojilo*OdobrenoPosojilo,DatumPlačila,ZačetniDatumPosojila), ZačetniDatumPosojila)</f>
        <v xml:space="preserve"> </v>
      </c>
      <c r="D363" s="63" t="str">
        <f>IFERROR(IF(NeodplačanoPosojilo*OdobrenoPosojilo,VrednostPosojila,""), "")</f>
        <v/>
      </c>
      <c r="E363" s="63">
        <f>IFERROR(IF(NeodplačanoPosojilo*OdobrenoPosojilo,MesečniObrok,0), 0)</f>
        <v>0</v>
      </c>
      <c r="F363" s="63">
        <f>IFERROR(IF(NeodplačanoPosojilo*OdobrenoPosojilo,Glavnica,0), 0)</f>
        <v>0</v>
      </c>
      <c r="G363" s="63">
        <f>IFERROR(IF(NeodplačanoPosojilo*OdobrenoPosojilo,ZnesekObresti,0), 0)</f>
        <v>0</v>
      </c>
      <c r="H363" s="63">
        <f>IFERROR(IF(NeodplačanoPosojilo*OdobrenoPosojilo,KončnoStanje,0), 0)</f>
        <v>0</v>
      </c>
    </row>
    <row r="364" spans="2:8" ht="20.100000000000001" customHeight="1" x14ac:dyDescent="0.25">
      <c r="B364" s="61" t="str">
        <f>IFERROR(IF(NeodplačanoPosojilo*OdobrenoPosojilo,ŠtevilkaObroka,""), "")</f>
        <v/>
      </c>
      <c r="C364" s="62" t="str">
        <f>IFERROR(IF(NeodplačanoPosojilo*OdobrenoPosojilo,DatumPlačila,ZačetniDatumPosojila), ZačetniDatumPosojila)</f>
        <v xml:space="preserve"> </v>
      </c>
      <c r="D364" s="63" t="str">
        <f>IFERROR(IF(NeodplačanoPosojilo*OdobrenoPosojilo,VrednostPosojila,""), "")</f>
        <v/>
      </c>
      <c r="E364" s="63">
        <f>IFERROR(IF(NeodplačanoPosojilo*OdobrenoPosojilo,MesečniObrok,0), 0)</f>
        <v>0</v>
      </c>
      <c r="F364" s="63">
        <f>IFERROR(IF(NeodplačanoPosojilo*OdobrenoPosojilo,Glavnica,0), 0)</f>
        <v>0</v>
      </c>
      <c r="G364" s="63">
        <f>IFERROR(IF(NeodplačanoPosojilo*OdobrenoPosojilo,ZnesekObresti,0), 0)</f>
        <v>0</v>
      </c>
      <c r="H364" s="63">
        <f>IFERROR(IF(NeodplačanoPosojilo*OdobrenoPosojilo,KončnoStanje,0), 0)</f>
        <v>0</v>
      </c>
    </row>
    <row r="365" spans="2:8" ht="20.100000000000001" customHeight="1" x14ac:dyDescent="0.25">
      <c r="B365" s="61" t="str">
        <f>IFERROR(IF(NeodplačanoPosojilo*OdobrenoPosojilo,ŠtevilkaObroka,""), "")</f>
        <v/>
      </c>
      <c r="C365" s="62" t="str">
        <f>IFERROR(IF(NeodplačanoPosojilo*OdobrenoPosojilo,DatumPlačila,ZačetniDatumPosojila), ZačetniDatumPosojila)</f>
        <v xml:space="preserve"> </v>
      </c>
      <c r="D365" s="63" t="str">
        <f>IFERROR(IF(NeodplačanoPosojilo*OdobrenoPosojilo,VrednostPosojila,""), "")</f>
        <v/>
      </c>
      <c r="E365" s="63">
        <f>IFERROR(IF(NeodplačanoPosojilo*OdobrenoPosojilo,MesečniObrok,0), 0)</f>
        <v>0</v>
      </c>
      <c r="F365" s="63">
        <f>IFERROR(IF(NeodplačanoPosojilo*OdobrenoPosojilo,Glavnica,0), 0)</f>
        <v>0</v>
      </c>
      <c r="G365" s="63">
        <f>IFERROR(IF(NeodplačanoPosojilo*OdobrenoPosojilo,ZnesekObresti,0), 0)</f>
        <v>0</v>
      </c>
      <c r="H365" s="63">
        <f>IFERROR(IF(NeodplačanoPosojilo*OdobrenoPosojilo,KončnoStanje,0), 0)</f>
        <v>0</v>
      </c>
    </row>
    <row r="366" spans="2:8" ht="20.100000000000001" customHeight="1" x14ac:dyDescent="0.25">
      <c r="B366" s="61" t="str">
        <f>IFERROR(IF(NeodplačanoPosojilo*OdobrenoPosojilo,ŠtevilkaObroka,""), "")</f>
        <v/>
      </c>
      <c r="C366" s="62" t="str">
        <f>IFERROR(IF(NeodplačanoPosojilo*OdobrenoPosojilo,DatumPlačila,ZačetniDatumPosojila), ZačetniDatumPosojila)</f>
        <v xml:space="preserve"> </v>
      </c>
      <c r="D366" s="63" t="str">
        <f>IFERROR(IF(NeodplačanoPosojilo*OdobrenoPosojilo,VrednostPosojila,""), "")</f>
        <v/>
      </c>
      <c r="E366" s="63">
        <f>IFERROR(IF(NeodplačanoPosojilo*OdobrenoPosojilo,MesečniObrok,0), 0)</f>
        <v>0</v>
      </c>
      <c r="F366" s="63">
        <f>IFERROR(IF(NeodplačanoPosojilo*OdobrenoPosojilo,Glavnica,0), 0)</f>
        <v>0</v>
      </c>
      <c r="G366" s="63">
        <f>IFERROR(IF(NeodplačanoPosojilo*OdobrenoPosojilo,ZnesekObresti,0), 0)</f>
        <v>0</v>
      </c>
      <c r="H366" s="63">
        <f>IFERROR(IF(NeodplačanoPosojilo*OdobrenoPosojilo,KončnoStanje,0), 0)</f>
        <v>0</v>
      </c>
    </row>
    <row r="367" spans="2:8" ht="20.100000000000001" customHeight="1" x14ac:dyDescent="0.25">
      <c r="B367" s="61" t="str">
        <f>IFERROR(IF(NeodplačanoPosojilo*OdobrenoPosojilo,ŠtevilkaObroka,""), "")</f>
        <v/>
      </c>
      <c r="C367" s="62" t="str">
        <f>IFERROR(IF(NeodplačanoPosojilo*OdobrenoPosojilo,DatumPlačila,ZačetniDatumPosojila), ZačetniDatumPosojila)</f>
        <v xml:space="preserve"> </v>
      </c>
      <c r="D367" s="63" t="str">
        <f>IFERROR(IF(NeodplačanoPosojilo*OdobrenoPosojilo,VrednostPosojila,""), "")</f>
        <v/>
      </c>
      <c r="E367" s="63">
        <f>IFERROR(IF(NeodplačanoPosojilo*OdobrenoPosojilo,MesečniObrok,0), 0)</f>
        <v>0</v>
      </c>
      <c r="F367" s="63">
        <f>IFERROR(IF(NeodplačanoPosojilo*OdobrenoPosojilo,Glavnica,0), 0)</f>
        <v>0</v>
      </c>
      <c r="G367" s="63">
        <f>IFERROR(IF(NeodplačanoPosojilo*OdobrenoPosojilo,ZnesekObresti,0), 0)</f>
        <v>0</v>
      </c>
      <c r="H367" s="63">
        <f>IFERROR(IF(NeodplačanoPosojilo*OdobrenoPosojilo,KončnoStanje,0), 0)</f>
        <v>0</v>
      </c>
    </row>
    <row r="368" spans="2:8" ht="20.100000000000001" customHeight="1" x14ac:dyDescent="0.25">
      <c r="B368" s="61" t="str">
        <f>IFERROR(IF(NeodplačanoPosojilo*OdobrenoPosojilo,ŠtevilkaObroka,""), "")</f>
        <v/>
      </c>
      <c r="C368" s="62" t="str">
        <f>IFERROR(IF(NeodplačanoPosojilo*OdobrenoPosojilo,DatumPlačila,ZačetniDatumPosojila), ZačetniDatumPosojila)</f>
        <v xml:space="preserve"> </v>
      </c>
      <c r="D368" s="63" t="str">
        <f>IFERROR(IF(NeodplačanoPosojilo*OdobrenoPosojilo,VrednostPosojila,""), "")</f>
        <v/>
      </c>
      <c r="E368" s="63">
        <f>IFERROR(IF(NeodplačanoPosojilo*OdobrenoPosojilo,MesečniObrok,0), 0)</f>
        <v>0</v>
      </c>
      <c r="F368" s="63">
        <f>IFERROR(IF(NeodplačanoPosojilo*OdobrenoPosojilo,Glavnica,0), 0)</f>
        <v>0</v>
      </c>
      <c r="G368" s="63">
        <f>IFERROR(IF(NeodplačanoPosojilo*OdobrenoPosojilo,ZnesekObresti,0), 0)</f>
        <v>0</v>
      </c>
      <c r="H368" s="63">
        <f>IFERROR(IF(NeodplačanoPosojilo*OdobrenoPosojilo,KončnoStanje,0), 0)</f>
        <v>0</v>
      </c>
    </row>
    <row r="369" spans="2:8" ht="20.100000000000001" customHeight="1" x14ac:dyDescent="0.25">
      <c r="B369" s="61" t="str">
        <f>IFERROR(IF(NeodplačanoPosojilo*OdobrenoPosojilo,ŠtevilkaObroka,""), "")</f>
        <v/>
      </c>
      <c r="C369" s="62" t="str">
        <f>IFERROR(IF(NeodplačanoPosojilo*OdobrenoPosojilo,DatumPlačila,ZačetniDatumPosojila), ZačetniDatumPosojila)</f>
        <v xml:space="preserve"> </v>
      </c>
      <c r="D369" s="63" t="str">
        <f>IFERROR(IF(NeodplačanoPosojilo*OdobrenoPosojilo,VrednostPosojila,""), "")</f>
        <v/>
      </c>
      <c r="E369" s="63">
        <f>IFERROR(IF(NeodplačanoPosojilo*OdobrenoPosojilo,MesečniObrok,0), 0)</f>
        <v>0</v>
      </c>
      <c r="F369" s="63">
        <f>IFERROR(IF(NeodplačanoPosojilo*OdobrenoPosojilo,Glavnica,0), 0)</f>
        <v>0</v>
      </c>
      <c r="G369" s="63">
        <f>IFERROR(IF(NeodplačanoPosojilo*OdobrenoPosojilo,ZnesekObresti,0), 0)</f>
        <v>0</v>
      </c>
      <c r="H369" s="63">
        <f>IFERROR(IF(NeodplačanoPosojilo*OdobrenoPosojilo,KončnoStanje,0), 0)</f>
        <v>0</v>
      </c>
    </row>
    <row r="370" spans="2:8" ht="20.100000000000001" customHeight="1" x14ac:dyDescent="0.25">
      <c r="B370" s="61" t="str">
        <f>IFERROR(IF(NeodplačanoPosojilo*OdobrenoPosojilo,ŠtevilkaObroka,""), "")</f>
        <v/>
      </c>
      <c r="C370" s="62" t="str">
        <f>IFERROR(IF(NeodplačanoPosojilo*OdobrenoPosojilo,DatumPlačila,ZačetniDatumPosojila), ZačetniDatumPosojila)</f>
        <v xml:space="preserve"> </v>
      </c>
      <c r="D370" s="63" t="str">
        <f>IFERROR(IF(NeodplačanoPosojilo*OdobrenoPosojilo,VrednostPosojila,""), "")</f>
        <v/>
      </c>
      <c r="E370" s="63">
        <f>IFERROR(IF(NeodplačanoPosojilo*OdobrenoPosojilo,MesečniObrok,0), 0)</f>
        <v>0</v>
      </c>
      <c r="F370" s="63">
        <f>IFERROR(IF(NeodplačanoPosojilo*OdobrenoPosojilo,Glavnica,0), 0)</f>
        <v>0</v>
      </c>
      <c r="G370" s="63">
        <f>IFERROR(IF(NeodplačanoPosojilo*OdobrenoPosojilo,ZnesekObresti,0), 0)</f>
        <v>0</v>
      </c>
      <c r="H370" s="63">
        <f>IFERROR(IF(NeodplačanoPosojilo*OdobrenoPosojilo,KončnoStanje,0), 0)</f>
        <v>0</v>
      </c>
    </row>
    <row r="371" spans="2:8" ht="20.100000000000001" customHeight="1" x14ac:dyDescent="0.25">
      <c r="B371" s="61" t="str">
        <f>IFERROR(IF(NeodplačanoPosojilo*OdobrenoPosojilo,ŠtevilkaObroka,""), "")</f>
        <v/>
      </c>
      <c r="C371" s="62" t="str">
        <f>IFERROR(IF(NeodplačanoPosojilo*OdobrenoPosojilo,DatumPlačila,ZačetniDatumPosojila), ZačetniDatumPosojila)</f>
        <v xml:space="preserve"> </v>
      </c>
      <c r="D371" s="63" t="str">
        <f>IFERROR(IF(NeodplačanoPosojilo*OdobrenoPosojilo,VrednostPosojila,""), "")</f>
        <v/>
      </c>
      <c r="E371" s="63">
        <f>IFERROR(IF(NeodplačanoPosojilo*OdobrenoPosojilo,MesečniObrok,0), 0)</f>
        <v>0</v>
      </c>
      <c r="F371" s="63">
        <f>IFERROR(IF(NeodplačanoPosojilo*OdobrenoPosojilo,Glavnica,0), 0)</f>
        <v>0</v>
      </c>
      <c r="G371" s="63">
        <f>IFERROR(IF(NeodplačanoPosojilo*OdobrenoPosojilo,ZnesekObresti,0), 0)</f>
        <v>0</v>
      </c>
      <c r="H371" s="63">
        <f>IFERROR(IF(NeodplačanoPosojilo*OdobrenoPosojilo,KončnoStanje,0), 0)</f>
        <v>0</v>
      </c>
    </row>
    <row r="372" spans="2:8" ht="20.100000000000001" customHeight="1" x14ac:dyDescent="0.25">
      <c r="B372" s="61" t="str">
        <f>IFERROR(IF(NeodplačanoPosojilo*OdobrenoPosojilo,ŠtevilkaObroka,""), "")</f>
        <v/>
      </c>
      <c r="C372" s="62" t="str">
        <f>IFERROR(IF(NeodplačanoPosojilo*OdobrenoPosojilo,DatumPlačila,ZačetniDatumPosojila), ZačetniDatumPosojila)</f>
        <v xml:space="preserve"> </v>
      </c>
      <c r="D372" s="63" t="str">
        <f>IFERROR(IF(NeodplačanoPosojilo*OdobrenoPosojilo,VrednostPosojila,""), "")</f>
        <v/>
      </c>
      <c r="E372" s="63">
        <f>IFERROR(IF(NeodplačanoPosojilo*OdobrenoPosojilo,MesečniObrok,0), 0)</f>
        <v>0</v>
      </c>
      <c r="F372" s="63">
        <f>IFERROR(IF(NeodplačanoPosojilo*OdobrenoPosojilo,Glavnica,0), 0)</f>
        <v>0</v>
      </c>
      <c r="G372" s="63">
        <f>IFERROR(IF(NeodplačanoPosojilo*OdobrenoPosojilo,ZnesekObresti,0), 0)</f>
        <v>0</v>
      </c>
      <c r="H372" s="63">
        <f>IFERROR(IF(NeodplačanoPosojilo*OdobrenoPosojilo,KončnoStanje,0), 0)</f>
        <v>0</v>
      </c>
    </row>
    <row r="373" spans="2:8" ht="20.100000000000001" customHeight="1" x14ac:dyDescent="0.25">
      <c r="B373" s="61" t="str">
        <f>IFERROR(IF(NeodplačanoPosojilo*OdobrenoPosojilo,ŠtevilkaObroka,""), "")</f>
        <v/>
      </c>
      <c r="C373" s="62" t="str">
        <f>IFERROR(IF(NeodplačanoPosojilo*OdobrenoPosojilo,DatumPlačila,ZačetniDatumPosojila), ZačetniDatumPosojila)</f>
        <v xml:space="preserve"> </v>
      </c>
      <c r="D373" s="63" t="str">
        <f>IFERROR(IF(NeodplačanoPosojilo*OdobrenoPosojilo,VrednostPosojila,""), "")</f>
        <v/>
      </c>
      <c r="E373" s="63">
        <f>IFERROR(IF(NeodplačanoPosojilo*OdobrenoPosojilo,MesečniObrok,0), 0)</f>
        <v>0</v>
      </c>
      <c r="F373" s="63">
        <f>IFERROR(IF(NeodplačanoPosojilo*OdobrenoPosojilo,Glavnica,0), 0)</f>
        <v>0</v>
      </c>
      <c r="G373" s="63">
        <f>IFERROR(IF(NeodplačanoPosojilo*OdobrenoPosojilo,ZnesekObresti,0), 0)</f>
        <v>0</v>
      </c>
      <c r="H373" s="63">
        <f>IFERROR(IF(NeodplačanoPosojilo*OdobrenoPosojilo,KončnoStanje,0), 0)</f>
        <v>0</v>
      </c>
    </row>
    <row r="374" spans="2:8" ht="20.100000000000001" customHeight="1" x14ac:dyDescent="0.25">
      <c r="B374" s="61" t="str">
        <f>IFERROR(IF(NeodplačanoPosojilo*OdobrenoPosojilo,ŠtevilkaObroka,""), "")</f>
        <v/>
      </c>
      <c r="C374" s="62" t="str">
        <f>IFERROR(IF(NeodplačanoPosojilo*OdobrenoPosojilo,DatumPlačila,ZačetniDatumPosojila), ZačetniDatumPosojila)</f>
        <v xml:space="preserve"> </v>
      </c>
      <c r="D374" s="63" t="str">
        <f>IFERROR(IF(NeodplačanoPosojilo*OdobrenoPosojilo,VrednostPosojila,""), "")</f>
        <v/>
      </c>
      <c r="E374" s="63">
        <f>IFERROR(IF(NeodplačanoPosojilo*OdobrenoPosojilo,MesečniObrok,0), 0)</f>
        <v>0</v>
      </c>
      <c r="F374" s="63">
        <f>IFERROR(IF(NeodplačanoPosojilo*OdobrenoPosojilo,Glavnica,0), 0)</f>
        <v>0</v>
      </c>
      <c r="G374" s="63">
        <f>IFERROR(IF(NeodplačanoPosojilo*OdobrenoPosojilo,ZnesekObresti,0), 0)</f>
        <v>0</v>
      </c>
      <c r="H374" s="63">
        <f>IFERROR(IF(NeodplačanoPosojilo*OdobrenoPosojilo,KončnoStanje,0), 0)</f>
        <v>0</v>
      </c>
    </row>
    <row r="375" spans="2:8" ht="20.100000000000001" customHeight="1" x14ac:dyDescent="0.25">
      <c r="B375" s="61" t="str">
        <f>IFERROR(IF(NeodplačanoPosojilo*OdobrenoPosojilo,ŠtevilkaObroka,""), "")</f>
        <v/>
      </c>
      <c r="C375" s="62" t="str">
        <f>IFERROR(IF(NeodplačanoPosojilo*OdobrenoPosojilo,DatumPlačila,ZačetniDatumPosojila), ZačetniDatumPosojila)</f>
        <v xml:space="preserve"> </v>
      </c>
      <c r="D375" s="63" t="str">
        <f>IFERROR(IF(NeodplačanoPosojilo*OdobrenoPosojilo,VrednostPosojila,""), "")</f>
        <v/>
      </c>
      <c r="E375" s="63">
        <f>IFERROR(IF(NeodplačanoPosojilo*OdobrenoPosojilo,MesečniObrok,0), 0)</f>
        <v>0</v>
      </c>
      <c r="F375" s="63">
        <f>IFERROR(IF(NeodplačanoPosojilo*OdobrenoPosojilo,Glavnica,0), 0)</f>
        <v>0</v>
      </c>
      <c r="G375" s="63">
        <f>IFERROR(IF(NeodplačanoPosojilo*OdobrenoPosojilo,ZnesekObresti,0), 0)</f>
        <v>0</v>
      </c>
      <c r="H375" s="63">
        <f>IFERROR(IF(NeodplačanoPosojilo*OdobrenoPosojilo,KončnoStanje,0), 0)</f>
        <v>0</v>
      </c>
    </row>
    <row r="376" spans="2:8" ht="20.100000000000001" customHeight="1" x14ac:dyDescent="0.25">
      <c r="B376" s="61" t="str">
        <f>IFERROR(IF(NeodplačanoPosojilo*OdobrenoPosojilo,ŠtevilkaObroka,""), "")</f>
        <v/>
      </c>
      <c r="C376" s="62" t="str">
        <f>IFERROR(IF(NeodplačanoPosojilo*OdobrenoPosojilo,DatumPlačila,ZačetniDatumPosojila), ZačetniDatumPosojila)</f>
        <v xml:space="preserve"> </v>
      </c>
      <c r="D376" s="63" t="str">
        <f>IFERROR(IF(NeodplačanoPosojilo*OdobrenoPosojilo,VrednostPosojila,""), "")</f>
        <v/>
      </c>
      <c r="E376" s="63">
        <f>IFERROR(IF(NeodplačanoPosojilo*OdobrenoPosojilo,MesečniObrok,0), 0)</f>
        <v>0</v>
      </c>
      <c r="F376" s="63">
        <f>IFERROR(IF(NeodplačanoPosojilo*OdobrenoPosojilo,Glavnica,0), 0)</f>
        <v>0</v>
      </c>
      <c r="G376" s="63">
        <f>IFERROR(IF(NeodplačanoPosojilo*OdobrenoPosojilo,ZnesekObresti,0), 0)</f>
        <v>0</v>
      </c>
      <c r="H376" s="63">
        <f>IFERROR(IF(NeodplačanoPosojilo*OdobrenoPosojilo,KončnoStanje,0), 0)</f>
        <v>0</v>
      </c>
    </row>
    <row r="377" spans="2:8" ht="20.100000000000001" customHeight="1" x14ac:dyDescent="0.25">
      <c r="B377" s="61" t="str">
        <f>IFERROR(IF(NeodplačanoPosojilo*OdobrenoPosojilo,ŠtevilkaObroka,""), "")</f>
        <v/>
      </c>
      <c r="C377" s="62" t="str">
        <f>IFERROR(IF(NeodplačanoPosojilo*OdobrenoPosojilo,DatumPlačila,ZačetniDatumPosojila), ZačetniDatumPosojila)</f>
        <v xml:space="preserve"> </v>
      </c>
      <c r="D377" s="63" t="str">
        <f>IFERROR(IF(NeodplačanoPosojilo*OdobrenoPosojilo,VrednostPosojila,""), "")</f>
        <v/>
      </c>
      <c r="E377" s="63">
        <f>IFERROR(IF(NeodplačanoPosojilo*OdobrenoPosojilo,MesečniObrok,0), 0)</f>
        <v>0</v>
      </c>
      <c r="F377" s="63">
        <f>IFERROR(IF(NeodplačanoPosojilo*OdobrenoPosojilo,Glavnica,0), 0)</f>
        <v>0</v>
      </c>
      <c r="G377" s="63">
        <f>IFERROR(IF(NeodplačanoPosojilo*OdobrenoPosojilo,ZnesekObresti,0), 0)</f>
        <v>0</v>
      </c>
      <c r="H377" s="63">
        <f>IFERROR(IF(NeodplačanoPosojilo*OdobrenoPosojilo,KončnoStanje,0), 0)</f>
        <v>0</v>
      </c>
    </row>
    <row r="378" spans="2:8" ht="20.100000000000001" customHeight="1" x14ac:dyDescent="0.25">
      <c r="B378" s="61" t="str">
        <f>IFERROR(IF(NeodplačanoPosojilo*OdobrenoPosojilo,ŠtevilkaObroka,""), "")</f>
        <v/>
      </c>
      <c r="C378" s="62" t="str">
        <f>IFERROR(IF(NeodplačanoPosojilo*OdobrenoPosojilo,DatumPlačila,ZačetniDatumPosojila), ZačetniDatumPosojila)</f>
        <v xml:space="preserve"> </v>
      </c>
      <c r="D378" s="63" t="str">
        <f>IFERROR(IF(NeodplačanoPosojilo*OdobrenoPosojilo,VrednostPosojila,""), "")</f>
        <v/>
      </c>
      <c r="E378" s="63">
        <f>IFERROR(IF(NeodplačanoPosojilo*OdobrenoPosojilo,MesečniObrok,0), 0)</f>
        <v>0</v>
      </c>
      <c r="F378" s="63">
        <f>IFERROR(IF(NeodplačanoPosojilo*OdobrenoPosojilo,Glavnica,0), 0)</f>
        <v>0</v>
      </c>
      <c r="G378" s="63">
        <f>IFERROR(IF(NeodplačanoPosojilo*OdobrenoPosojilo,ZnesekObresti,0), 0)</f>
        <v>0</v>
      </c>
      <c r="H378" s="63">
        <f>IFERROR(IF(NeodplačanoPosojilo*OdobrenoPosojilo,KončnoStanje,0), 0)</f>
        <v>0</v>
      </c>
    </row>
    <row r="379" spans="2:8" ht="20.100000000000001" customHeight="1" x14ac:dyDescent="0.25">
      <c r="B379" s="61" t="str">
        <f>IFERROR(IF(NeodplačanoPosojilo*OdobrenoPosojilo,ŠtevilkaObroka,""), "")</f>
        <v/>
      </c>
      <c r="C379" s="62" t="str">
        <f>IFERROR(IF(NeodplačanoPosojilo*OdobrenoPosojilo,DatumPlačila,ZačetniDatumPosojila), ZačetniDatumPosojila)</f>
        <v xml:space="preserve"> </v>
      </c>
      <c r="D379" s="63" t="str">
        <f>IFERROR(IF(NeodplačanoPosojilo*OdobrenoPosojilo,VrednostPosojila,""), "")</f>
        <v/>
      </c>
      <c r="E379" s="63">
        <f>IFERROR(IF(NeodplačanoPosojilo*OdobrenoPosojilo,MesečniObrok,0), 0)</f>
        <v>0</v>
      </c>
      <c r="F379" s="63">
        <f>IFERROR(IF(NeodplačanoPosojilo*OdobrenoPosojilo,Glavnica,0), 0)</f>
        <v>0</v>
      </c>
      <c r="G379" s="63">
        <f>IFERROR(IF(NeodplačanoPosojilo*OdobrenoPosojilo,ZnesekObresti,0), 0)</f>
        <v>0</v>
      </c>
      <c r="H379" s="63">
        <f>IFERROR(IF(NeodplačanoPosojilo*OdobrenoPosojilo,KončnoStanje,0), 0)</f>
        <v>0</v>
      </c>
    </row>
  </sheetData>
  <sheetProtection algorithmName="SHA-512" hashValue="KLrFhcwZKVFKLfEx2nfihfKOXEQYOMlQhTSHjIo8fYbFOb97YRWKRWlOj5GWjYdcSEnaTCg9tqr4t8ntPS1rUg==" saltValue="hVZHk/q29gf2ufOhjnJyaw==" spinCount="100000" sheet="1" objects="1" scenarios="1"/>
  <mergeCells count="16">
    <mergeCell ref="A1:G1"/>
    <mergeCell ref="A2:G2"/>
    <mergeCell ref="A3:G3"/>
    <mergeCell ref="B14:C14"/>
    <mergeCell ref="B15:C15"/>
    <mergeCell ref="E10:G10"/>
    <mergeCell ref="B16:C16"/>
    <mergeCell ref="B17:C17"/>
    <mergeCell ref="B7:D7"/>
    <mergeCell ref="B13:D13"/>
    <mergeCell ref="B5:H5"/>
    <mergeCell ref="B8:C8"/>
    <mergeCell ref="B9:C9"/>
    <mergeCell ref="B10:C10"/>
    <mergeCell ref="B11:C11"/>
    <mergeCell ref="E9:F9"/>
  </mergeCells>
  <phoneticPr fontId="0" type="noConversion"/>
  <conditionalFormatting sqref="C20:G379">
    <cfRule type="expression" dxfId="23" priority="2" stopIfTrue="1">
      <formula>NOT(NeodplačanoPosojilo)</formula>
    </cfRule>
    <cfRule type="expression" dxfId="22" priority="3" stopIfTrue="1">
      <formula>IF(ROW(C20)=ZadnjaVrstica,TRUE,FALSE)</formula>
    </cfRule>
  </conditionalFormatting>
  <conditionalFormatting sqref="B20:B379">
    <cfRule type="expression" dxfId="21" priority="4" stopIfTrue="1">
      <formula>NOT(NeodplačanoPosojilo)</formula>
    </cfRule>
    <cfRule type="expression" dxfId="20" priority="5" stopIfTrue="1">
      <formula>IF(ROW(B20)=ZadnjaVrstica,TRUE,FALSE)</formula>
    </cfRule>
  </conditionalFormatting>
  <conditionalFormatting sqref="H20:H379">
    <cfRule type="expression" dxfId="19" priority="6" stopIfTrue="1">
      <formula>NOT(NeodplačanoPosojilo)</formula>
    </cfRule>
    <cfRule type="expression" dxfId="18" priority="7" stopIfTrue="1">
      <formula>IF(ROW(H20)=ZadnjaVrstica,TRUE,FALSE)</formula>
    </cfRule>
  </conditionalFormatting>
  <conditionalFormatting sqref="B20:H379">
    <cfRule type="expression" dxfId="17" priority="1">
      <formula>$B20=""</formula>
    </cfRule>
  </conditionalFormatting>
  <dataValidations xWindow="708" yWindow="539" count="27">
    <dataValidation allowBlank="1" showInputMessage="1" showErrorMessage="1" prompt="Povzetek posojila je samodejno posodobljen v spodnjih celicah." sqref="B13" xr:uid="{00000000-0002-0000-0000-000001000000}"/>
    <dataValidation allowBlank="1" showInputMessage="1" showErrorMessage="1" prompt="V to celico vnesite znesek posojila." sqref="D8" xr:uid="{00000000-0002-0000-0000-000002000000}"/>
    <dataValidation allowBlank="1" showInputMessage="1" showErrorMessage="1" prompt="V to celico vnesite letno obrestno mero." sqref="D9 G9" xr:uid="{00000000-0002-0000-0000-000004000000}"/>
    <dataValidation allowBlank="1" showInputMessage="1" showErrorMessage="1" prompt="V to celico vnesite obdobje posojila v letih." sqref="D10" xr:uid="{00000000-0002-0000-0000-000006000000}"/>
    <dataValidation allowBlank="1" showInputMessage="1" showErrorMessage="1" prompt="Vnesite datum začetka posojila v to celico" sqref="D11" xr:uid="{00000000-0002-0000-0000-000008000000}"/>
    <dataValidation allowBlank="1" showInputMessage="1" showErrorMessage="1" prompt="V tej celici je samodejno izračunan mesečni obrok." sqref="D14" xr:uid="{00000000-0002-0000-0000-00000A000000}"/>
    <dataValidation allowBlank="1" showInputMessage="1" showErrorMessage="1" prompt="V tej celici so samodejno izračunani skupni stroški posojila." sqref="D17" xr:uid="{00000000-0002-0000-0000-00000F000000}"/>
    <dataValidation allowBlank="1" showInputMessage="1" showErrorMessage="1" prompt="V tej celici je samodejno izračunan skupni znesek obresti." sqref="D16" xr:uid="{00000000-0002-0000-0000-000010000000}"/>
    <dataValidation allowBlank="1" showInputMessage="1" showErrorMessage="1" prompt="V tej celici je samodejno izračunano število obrokov." sqref="D15" xr:uid="{00000000-0002-0000-0000-000011000000}"/>
    <dataValidation allowBlank="1" showInputMessage="1" showErrorMessage="1" prompt="V tem stolpcu pod tem naslovom je samodejno posodobljena številka obroka." sqref="B19" xr:uid="{00000000-0002-0000-0000-000012000000}"/>
    <dataValidation allowBlank="1" showInputMessage="1" showErrorMessage="1" prompt="V tem stolpcu pod tem naslovom je samodejno posodobljen datum plačila." sqref="C19" xr:uid="{00000000-0002-0000-0000-000013000000}"/>
    <dataValidation allowBlank="1" showInputMessage="1" showErrorMessage="1" prompt="V tem stolpcu pod tem naslovom je samodejno izračunano začetno stanje." sqref="D19" xr:uid="{00000000-0002-0000-0000-000014000000}"/>
    <dataValidation allowBlank="1" showInputMessage="1" showErrorMessage="1" prompt="V tem stolpcu pod tem naslovom je samodejno izračunan znesek obroka." sqref="E19" xr:uid="{00000000-0002-0000-0000-000015000000}"/>
    <dataValidation allowBlank="1" showInputMessage="1" showErrorMessage="1" prompt="V tem stolpcu pod tem naslovom je samodejno posodobljen znesek glavnice." sqref="F19" xr:uid="{00000000-0002-0000-0000-000016000000}"/>
    <dataValidation allowBlank="1" showInputMessage="1" showErrorMessage="1" prompt="V tem stolpcu pod tem naslovom je samodejno posodobljen znesek obresti." sqref="G19" xr:uid="{00000000-0002-0000-0000-000017000000}"/>
    <dataValidation allowBlank="1" showInputMessage="1" showErrorMessage="1" prompt="V tem stolpcu pod tem naslovom je samodejno posodobljeno končno stanje." sqref="H19" xr:uid="{00000000-0002-0000-0000-000018000000}"/>
    <dataValidation allowBlank="1" showInputMessage="1" showErrorMessage="1" prompt="Vnesite podrobnosti o posojilu v spodnje celice." sqref="B7:D7" xr:uid="{00000000-0002-0000-0000-000019000000}"/>
    <dataValidation allowBlank="1" showInputMessage="1" showErrorMessage="1" promptTitle="Preprost izračun posojila" prompt="Vnesite podrobnosti o posojilu v celice od D5 do D8._x000a__x000a_Povzetek posojila in tabela plačil se bosta samodejno posodobila._x000a__x000a_Če želite posodobiti grafikon, pojdite na trak »Podatki« -&gt; »Osveži vse«" sqref="A4" xr:uid="{00000000-0002-0000-0000-00001A000000}"/>
    <dataValidation allowBlank="1" showInputMessage="1" showErrorMessage="1" prompt="V celico na desni vnesite znesek posojila." sqref="B8:C8" xr:uid="{AAD986FB-35A1-407D-BEEE-2AF722E3F36C}"/>
    <dataValidation allowBlank="1" showInputMessage="1" showErrorMessage="1" prompt="V celico na desni vnesite letno obrestno mero." sqref="B9:C9" xr:uid="{FD90D4AD-8A3F-4B54-A9E6-0026CD1F27DC}"/>
    <dataValidation allowBlank="1" showInputMessage="1" showErrorMessage="1" prompt="V celico na desni vnesite obdobje posojila v letih." sqref="B10:C10" xr:uid="{742435A1-08AA-4DD4-A314-FE85183D293B}"/>
    <dataValidation allowBlank="1" showInputMessage="1" showErrorMessage="1" prompt="V celico na desni vnesite začetni datum posojila." sqref="B11:C11" xr:uid="{D0D93F50-119B-4929-8FED-FC229DAD497E}"/>
    <dataValidation allowBlank="1" showInputMessage="1" showErrorMessage="1" prompt="V celici na desni je samodejno izračunan mesečni obrok." sqref="B14:C14" xr:uid="{471FCD6C-16A6-49D6-A765-A7877F24E212}"/>
    <dataValidation allowBlank="1" showInputMessage="1" showErrorMessage="1" prompt="V celici na desni je samodejno izračunano število obrokov." sqref="B15:C15" xr:uid="{1B29FF5E-46E4-45E1-AA56-6671691B4F1B}"/>
    <dataValidation allowBlank="1" showInputMessage="1" showErrorMessage="1" prompt="V celici na desni je samodejno izračunan skupni znesek obresti." sqref="B16:C16" xr:uid="{5B781319-8BE7-4920-A092-DB7D08913480}"/>
    <dataValidation allowBlank="1" showInputMessage="1" showErrorMessage="1" prompt="V celici na desni so samodejno izračunani skupni stroški posojila." sqref="B17:C17" xr:uid="{2C2208F6-B3B9-434B-80DE-D054A600A95F}"/>
    <dataValidation allowBlank="1" showInputMessage="1" showErrorMessage="1" prompt="Naslov tega delovnega lista je v tej celici. Vrednosti posojila vnesite v celice od D5 do D8. Povzetek posojila je v celicah od D11 do D14, tabela posojila pa je posodobljena samodejno." sqref="B5:H5" xr:uid="{4B9263CB-991F-45EF-AC80-E1DAE916C7BE}"/>
  </dataValidations>
  <hyperlinks>
    <hyperlink ref="E10" r:id="rId2" display="https://www.euribor-rates.eu/en/current-euribor-rates/2/euribor-rate-3-months/" xr:uid="{AFE2EFE0-7B24-4744-BA77-F868BBDED822}"/>
  </hyperlinks>
  <printOptions horizontalCentered="1"/>
  <pageMargins left="0.4" right="0.4" top="0.4" bottom="0.4" header="0.3" footer="0.3"/>
  <pageSetup paperSize="9" scale="64" fitToHeight="0" orientation="portrait" r:id="rId3"/>
  <headerFooter differentFirst="1">
    <oddFooter>Page &amp;P of &amp;N</oddFooter>
  </headerFooter>
  <ignoredErrors>
    <ignoredError sqref="B363 B20:B362 B364:B379 D20:D379" emptyCellReference="1"/>
  </ignoredErrors>
  <drawing r:id="rId4"/>
  <legacyDrawing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D8FDC-68E3-4833-B371-725FDAD4E04C}">
  <sheetPr>
    <pageSetUpPr fitToPage="1"/>
  </sheetPr>
  <dimension ref="A1:I33"/>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5"/>
  <cols>
    <col min="1" max="1" width="13.7109375" style="67" customWidth="1"/>
    <col min="2" max="2" width="15.7109375" style="67" customWidth="1"/>
    <col min="3" max="3" width="19.140625" style="87" customWidth="1"/>
    <col min="4" max="5" width="31.7109375" style="95" customWidth="1"/>
    <col min="6" max="6" width="39.5703125" style="67" customWidth="1"/>
    <col min="7" max="7" width="35.85546875" style="67" customWidth="1"/>
    <col min="8" max="8" width="30.7109375" style="67" customWidth="1"/>
    <col min="9" max="9" width="26.140625" style="67" customWidth="1"/>
    <col min="10" max="16384" width="9.140625" style="67"/>
  </cols>
  <sheetData>
    <row r="1" spans="1:9" ht="42" customHeight="1" x14ac:dyDescent="0.25">
      <c r="A1" s="146"/>
      <c r="B1" s="146"/>
      <c r="C1" s="146"/>
      <c r="D1" s="146"/>
      <c r="E1" s="146"/>
      <c r="F1" s="146"/>
      <c r="G1" s="146"/>
      <c r="H1" s="146"/>
      <c r="I1" s="146"/>
    </row>
    <row r="2" spans="1:9" ht="12" customHeight="1" x14ac:dyDescent="0.25">
      <c r="A2" s="147" t="s">
        <v>31</v>
      </c>
      <c r="B2" s="147"/>
      <c r="C2" s="147"/>
      <c r="D2" s="147"/>
      <c r="E2" s="147"/>
      <c r="F2" s="147"/>
      <c r="G2" s="147"/>
      <c r="H2" s="147"/>
      <c r="I2" s="147"/>
    </row>
    <row r="3" spans="1:9" ht="46.9" customHeight="1" x14ac:dyDescent="0.25">
      <c r="A3" s="147" t="s">
        <v>32</v>
      </c>
      <c r="B3" s="147"/>
      <c r="C3" s="147"/>
      <c r="D3" s="147"/>
      <c r="E3" s="147"/>
      <c r="F3" s="147"/>
      <c r="G3" s="147"/>
      <c r="H3" s="147"/>
      <c r="I3" s="147"/>
    </row>
    <row r="4" spans="1:9" ht="10.9" customHeight="1" x14ac:dyDescent="0.25"/>
    <row r="5" spans="1:9" ht="15" customHeight="1" thickBot="1" x14ac:dyDescent="0.3">
      <c r="A5" s="145" t="s">
        <v>64</v>
      </c>
      <c r="B5" s="145"/>
      <c r="C5" s="145"/>
      <c r="D5" s="145"/>
      <c r="E5" s="145"/>
      <c r="F5" s="145"/>
      <c r="G5" s="145"/>
      <c r="H5" s="145"/>
      <c r="I5" s="145"/>
    </row>
    <row r="6" spans="1:9" s="124" customFormat="1" ht="96" customHeight="1" thickBot="1" x14ac:dyDescent="0.3">
      <c r="A6" s="68" t="s">
        <v>61</v>
      </c>
      <c r="B6" s="69" t="s">
        <v>60</v>
      </c>
      <c r="C6" s="88" t="s">
        <v>94</v>
      </c>
      <c r="D6" s="123" t="s">
        <v>116</v>
      </c>
      <c r="E6" s="123" t="s">
        <v>117</v>
      </c>
      <c r="F6" s="69" t="s">
        <v>109</v>
      </c>
      <c r="G6" s="69" t="s">
        <v>120</v>
      </c>
      <c r="H6" s="69" t="s">
        <v>90</v>
      </c>
      <c r="I6" s="70" t="s">
        <v>100</v>
      </c>
    </row>
    <row r="7" spans="1:9" s="89" customFormat="1" ht="13.9" customHeight="1" thickBot="1" x14ac:dyDescent="0.3">
      <c r="A7" s="68">
        <v>1</v>
      </c>
      <c r="B7" s="69">
        <v>2</v>
      </c>
      <c r="C7" s="88">
        <v>3</v>
      </c>
      <c r="D7" s="96">
        <v>4</v>
      </c>
      <c r="E7" s="96">
        <v>5</v>
      </c>
      <c r="F7" s="69">
        <v>6</v>
      </c>
      <c r="G7" s="69">
        <v>7</v>
      </c>
      <c r="H7" s="69">
        <v>8</v>
      </c>
      <c r="I7" s="70" t="s">
        <v>101</v>
      </c>
    </row>
    <row r="8" spans="1:9" x14ac:dyDescent="0.25">
      <c r="A8" s="74" t="s">
        <v>14</v>
      </c>
      <c r="B8" s="74" t="s">
        <v>14</v>
      </c>
      <c r="C8" s="98" t="s">
        <v>14</v>
      </c>
      <c r="D8" s="97" t="e">
        <f>C8*'1. Finančni podatki o naložbi'!$B$8</f>
        <v>#VALUE!</v>
      </c>
      <c r="E8" s="97" t="e">
        <f>C8*'1. Finančni podatki o naložbi'!$B$9</f>
        <v>#VALUE!</v>
      </c>
      <c r="F8" s="77" t="e">
        <f>C8*'1. Finančni podatki o naložbi'!$B$37</f>
        <v>#VALUE!</v>
      </c>
      <c r="G8" s="71" t="e">
        <f>+'1. Finančni podatki o naložbi'!$B$42*'3.Infor. izračun prispevka v RS'!C8</f>
        <v>#VALUE!</v>
      </c>
      <c r="H8" s="72" t="e">
        <f>C8*'1. Finančni podatki o naložbi'!$B$71</f>
        <v>#VALUE!</v>
      </c>
      <c r="I8" s="80" t="e">
        <f>+G8-H8</f>
        <v>#VALUE!</v>
      </c>
    </row>
    <row r="9" spans="1:9" x14ac:dyDescent="0.25">
      <c r="A9" s="90"/>
      <c r="B9" s="74"/>
      <c r="C9" s="98" t="s">
        <v>14</v>
      </c>
      <c r="D9" s="97" t="e">
        <f>C9*'1. Finančni podatki o naložbi'!$B$8</f>
        <v>#VALUE!</v>
      </c>
      <c r="E9" s="97" t="e">
        <f>C9*'1. Finančni podatki o naložbi'!$B$9</f>
        <v>#VALUE!</v>
      </c>
      <c r="F9" s="77" t="e">
        <f>C9*'1. Finančni podatki o naložbi'!$B$37</f>
        <v>#VALUE!</v>
      </c>
      <c r="G9" s="71" t="e">
        <f>+'1. Finančni podatki o naložbi'!$B$42*'3.Infor. izračun prispevka v RS'!C9</f>
        <v>#VALUE!</v>
      </c>
      <c r="H9" s="72" t="e">
        <f>C9*'1. Finančni podatki o naložbi'!$B$71</f>
        <v>#VALUE!</v>
      </c>
      <c r="I9" s="80" t="e">
        <f t="shared" ref="I9:I30" si="0">+G9-H9</f>
        <v>#VALUE!</v>
      </c>
    </row>
    <row r="10" spans="1:9" x14ac:dyDescent="0.25">
      <c r="A10" s="90"/>
      <c r="B10" s="74"/>
      <c r="C10" s="98"/>
      <c r="D10" s="97">
        <f>C10*'1. Finančni podatki o naložbi'!$B$8</f>
        <v>0</v>
      </c>
      <c r="E10" s="97">
        <f>C10*'1. Finančni podatki o naložbi'!$B$9</f>
        <v>0</v>
      </c>
      <c r="F10" s="77" t="e">
        <f>C10*'1. Finančni podatki o naložbi'!$B$37</f>
        <v>#VALUE!</v>
      </c>
      <c r="G10" s="71" t="e">
        <f>+'1. Finančni podatki o naložbi'!$B$42*'3.Infor. izračun prispevka v RS'!C10</f>
        <v>#VALUE!</v>
      </c>
      <c r="H10" s="72" t="e">
        <f>C10*'1. Finančni podatki o naložbi'!$B$71</f>
        <v>#VALUE!</v>
      </c>
      <c r="I10" s="80" t="e">
        <f t="shared" si="0"/>
        <v>#VALUE!</v>
      </c>
    </row>
    <row r="11" spans="1:9" x14ac:dyDescent="0.25">
      <c r="A11" s="90"/>
      <c r="B11" s="74"/>
      <c r="C11" s="98"/>
      <c r="D11" s="97">
        <f>C11*'1. Finančni podatki o naložbi'!$B$8</f>
        <v>0</v>
      </c>
      <c r="E11" s="97">
        <f>C11*'1. Finančni podatki o naložbi'!$B$9</f>
        <v>0</v>
      </c>
      <c r="F11" s="77" t="e">
        <f>C11*'1. Finančni podatki o naložbi'!$B$37</f>
        <v>#VALUE!</v>
      </c>
      <c r="G11" s="71" t="e">
        <f>+'1. Finančni podatki o naložbi'!$B$42*'3.Infor. izračun prispevka v RS'!C11</f>
        <v>#VALUE!</v>
      </c>
      <c r="H11" s="72" t="e">
        <f>C11*'1. Finančni podatki o naložbi'!$B$71</f>
        <v>#VALUE!</v>
      </c>
      <c r="I11" s="80" t="e">
        <f t="shared" si="0"/>
        <v>#VALUE!</v>
      </c>
    </row>
    <row r="12" spans="1:9" x14ac:dyDescent="0.25">
      <c r="A12" s="90"/>
      <c r="B12" s="74"/>
      <c r="C12" s="98"/>
      <c r="D12" s="97">
        <f>C12*'1. Finančni podatki o naložbi'!$B$8</f>
        <v>0</v>
      </c>
      <c r="E12" s="97">
        <f>C12*'1. Finančni podatki o naložbi'!$B$9</f>
        <v>0</v>
      </c>
      <c r="F12" s="77" t="e">
        <f>C12*'1. Finančni podatki o naložbi'!$B$37</f>
        <v>#VALUE!</v>
      </c>
      <c r="G12" s="71" t="e">
        <f>+'1. Finančni podatki o naložbi'!$B$42*'3.Infor. izračun prispevka v RS'!C12</f>
        <v>#VALUE!</v>
      </c>
      <c r="H12" s="72" t="e">
        <f>C12*'1. Finančni podatki o naložbi'!$B$71</f>
        <v>#VALUE!</v>
      </c>
      <c r="I12" s="80" t="e">
        <f t="shared" si="0"/>
        <v>#VALUE!</v>
      </c>
    </row>
    <row r="13" spans="1:9" x14ac:dyDescent="0.25">
      <c r="A13" s="90"/>
      <c r="B13" s="74"/>
      <c r="C13" s="98"/>
      <c r="D13" s="97">
        <f>C13*'1. Finančni podatki o naložbi'!$B$8</f>
        <v>0</v>
      </c>
      <c r="E13" s="97">
        <f>C13*'1. Finančni podatki o naložbi'!$B$9</f>
        <v>0</v>
      </c>
      <c r="F13" s="77" t="e">
        <f>C13*'1. Finančni podatki o naložbi'!$B$37</f>
        <v>#VALUE!</v>
      </c>
      <c r="G13" s="71" t="e">
        <f>+'1. Finančni podatki o naložbi'!$B$42*'3.Infor. izračun prispevka v RS'!C13</f>
        <v>#VALUE!</v>
      </c>
      <c r="H13" s="72" t="e">
        <f>C13*'1. Finančni podatki o naložbi'!$B$71</f>
        <v>#VALUE!</v>
      </c>
      <c r="I13" s="80" t="e">
        <f t="shared" si="0"/>
        <v>#VALUE!</v>
      </c>
    </row>
    <row r="14" spans="1:9" x14ac:dyDescent="0.25">
      <c r="A14" s="90"/>
      <c r="B14" s="74"/>
      <c r="C14" s="98"/>
      <c r="D14" s="97">
        <f>C14*'1. Finančni podatki o naložbi'!$B$8</f>
        <v>0</v>
      </c>
      <c r="E14" s="97">
        <f>C14*'1. Finančni podatki o naložbi'!$B$9</f>
        <v>0</v>
      </c>
      <c r="F14" s="77" t="e">
        <f>C14*'1. Finančni podatki o naložbi'!$B$37</f>
        <v>#VALUE!</v>
      </c>
      <c r="G14" s="71" t="e">
        <f>+'1. Finančni podatki o naložbi'!$B$42*'3.Infor. izračun prispevka v RS'!C14</f>
        <v>#VALUE!</v>
      </c>
      <c r="H14" s="72" t="e">
        <f>C14*'1. Finančni podatki o naložbi'!$B$71</f>
        <v>#VALUE!</v>
      </c>
      <c r="I14" s="80" t="e">
        <f t="shared" si="0"/>
        <v>#VALUE!</v>
      </c>
    </row>
    <row r="15" spans="1:9" x14ac:dyDescent="0.25">
      <c r="A15" s="90"/>
      <c r="B15" s="74"/>
      <c r="C15" s="98"/>
      <c r="D15" s="97">
        <f>C15*'1. Finančni podatki o naložbi'!$B$8</f>
        <v>0</v>
      </c>
      <c r="E15" s="97">
        <f>C15*'1. Finančni podatki o naložbi'!$B$9</f>
        <v>0</v>
      </c>
      <c r="F15" s="77" t="e">
        <f>C15*'1. Finančni podatki o naložbi'!$B$37</f>
        <v>#VALUE!</v>
      </c>
      <c r="G15" s="71" t="e">
        <f>+'1. Finančni podatki o naložbi'!$B$42*'3.Infor. izračun prispevka v RS'!C15</f>
        <v>#VALUE!</v>
      </c>
      <c r="H15" s="72" t="e">
        <f>C15*'1. Finančni podatki o naložbi'!$B$71</f>
        <v>#VALUE!</v>
      </c>
      <c r="I15" s="80" t="e">
        <f t="shared" si="0"/>
        <v>#VALUE!</v>
      </c>
    </row>
    <row r="16" spans="1:9" x14ac:dyDescent="0.25">
      <c r="A16" s="90"/>
      <c r="B16" s="74"/>
      <c r="C16" s="98"/>
      <c r="D16" s="97">
        <f>C16*'1. Finančni podatki o naložbi'!$B$8</f>
        <v>0</v>
      </c>
      <c r="E16" s="97">
        <f>C16*'1. Finančni podatki o naložbi'!$B$9</f>
        <v>0</v>
      </c>
      <c r="F16" s="77" t="e">
        <f>C16*'1. Finančni podatki o naložbi'!$B$37</f>
        <v>#VALUE!</v>
      </c>
      <c r="G16" s="71" t="e">
        <f>+'1. Finančni podatki o naložbi'!$B$42*'3.Infor. izračun prispevka v RS'!C16</f>
        <v>#VALUE!</v>
      </c>
      <c r="H16" s="72" t="e">
        <f>C16*'1. Finančni podatki o naložbi'!$B$71</f>
        <v>#VALUE!</v>
      </c>
      <c r="I16" s="80" t="e">
        <f t="shared" si="0"/>
        <v>#VALUE!</v>
      </c>
    </row>
    <row r="17" spans="1:9" x14ac:dyDescent="0.25">
      <c r="A17" s="90"/>
      <c r="B17" s="74"/>
      <c r="C17" s="98"/>
      <c r="D17" s="97">
        <f>C17*'1. Finančni podatki o naložbi'!$B$8</f>
        <v>0</v>
      </c>
      <c r="E17" s="97">
        <f>C17*'1. Finančni podatki o naložbi'!$B$9</f>
        <v>0</v>
      </c>
      <c r="F17" s="77" t="e">
        <f>C17*'1. Finančni podatki o naložbi'!$B$37</f>
        <v>#VALUE!</v>
      </c>
      <c r="G17" s="71" t="e">
        <f>+'1. Finančni podatki o naložbi'!$B$42*'3.Infor. izračun prispevka v RS'!C17</f>
        <v>#VALUE!</v>
      </c>
      <c r="H17" s="72" t="e">
        <f>C17*'1. Finančni podatki o naložbi'!$B$71</f>
        <v>#VALUE!</v>
      </c>
      <c r="I17" s="80" t="e">
        <f t="shared" si="0"/>
        <v>#VALUE!</v>
      </c>
    </row>
    <row r="18" spans="1:9" x14ac:dyDescent="0.25">
      <c r="A18" s="90"/>
      <c r="B18" s="74"/>
      <c r="C18" s="98"/>
      <c r="D18" s="97">
        <f>C18*'1. Finančni podatki o naložbi'!$B$8</f>
        <v>0</v>
      </c>
      <c r="E18" s="97">
        <f>C18*'1. Finančni podatki o naložbi'!$B$9</f>
        <v>0</v>
      </c>
      <c r="F18" s="77" t="e">
        <f>C18*'1. Finančni podatki o naložbi'!$B$37</f>
        <v>#VALUE!</v>
      </c>
      <c r="G18" s="71" t="e">
        <f>+'1. Finančni podatki o naložbi'!$B$42*'3.Infor. izračun prispevka v RS'!C18</f>
        <v>#VALUE!</v>
      </c>
      <c r="H18" s="72" t="e">
        <f>C18*'1. Finančni podatki o naložbi'!$B$71</f>
        <v>#VALUE!</v>
      </c>
      <c r="I18" s="80" t="e">
        <f t="shared" si="0"/>
        <v>#VALUE!</v>
      </c>
    </row>
    <row r="19" spans="1:9" x14ac:dyDescent="0.25">
      <c r="A19" s="90"/>
      <c r="B19" s="74"/>
      <c r="C19" s="98"/>
      <c r="D19" s="97">
        <f>C19*'1. Finančni podatki o naložbi'!$B$8</f>
        <v>0</v>
      </c>
      <c r="E19" s="97">
        <f>C19*'1. Finančni podatki o naložbi'!$B$9</f>
        <v>0</v>
      </c>
      <c r="F19" s="77" t="e">
        <f>C19*'1. Finančni podatki o naložbi'!$B$37</f>
        <v>#VALUE!</v>
      </c>
      <c r="G19" s="71" t="e">
        <f>+'1. Finančni podatki o naložbi'!$B$42*'3.Infor. izračun prispevka v RS'!C19</f>
        <v>#VALUE!</v>
      </c>
      <c r="H19" s="72" t="e">
        <f>C19*'1. Finančni podatki o naložbi'!$B$71</f>
        <v>#VALUE!</v>
      </c>
      <c r="I19" s="80" t="e">
        <f t="shared" si="0"/>
        <v>#VALUE!</v>
      </c>
    </row>
    <row r="20" spans="1:9" x14ac:dyDescent="0.25">
      <c r="A20" s="90"/>
      <c r="B20" s="74"/>
      <c r="C20" s="98"/>
      <c r="D20" s="97">
        <f>C20*'1. Finančni podatki o naložbi'!$B$8</f>
        <v>0</v>
      </c>
      <c r="E20" s="97">
        <f>C20*'1. Finančni podatki o naložbi'!$B$9</f>
        <v>0</v>
      </c>
      <c r="F20" s="77" t="e">
        <f>C20*'1. Finančni podatki o naložbi'!$B$37</f>
        <v>#VALUE!</v>
      </c>
      <c r="G20" s="71" t="e">
        <f>+'1. Finančni podatki o naložbi'!$B$42*'3.Infor. izračun prispevka v RS'!C20</f>
        <v>#VALUE!</v>
      </c>
      <c r="H20" s="72" t="e">
        <f>C20*'1. Finančni podatki o naložbi'!$B$71</f>
        <v>#VALUE!</v>
      </c>
      <c r="I20" s="80" t="e">
        <f t="shared" si="0"/>
        <v>#VALUE!</v>
      </c>
    </row>
    <row r="21" spans="1:9" x14ac:dyDescent="0.25">
      <c r="A21" s="90"/>
      <c r="B21" s="74"/>
      <c r="C21" s="98"/>
      <c r="D21" s="97">
        <f>C21*'1. Finančni podatki o naložbi'!$B$8</f>
        <v>0</v>
      </c>
      <c r="E21" s="97">
        <f>C21*'1. Finančni podatki o naložbi'!$B$9</f>
        <v>0</v>
      </c>
      <c r="F21" s="77" t="e">
        <f>C21*'1. Finančni podatki o naložbi'!$B$37</f>
        <v>#VALUE!</v>
      </c>
      <c r="G21" s="71" t="e">
        <f>+'1. Finančni podatki o naložbi'!$B$42*'3.Infor. izračun prispevka v RS'!C21</f>
        <v>#VALUE!</v>
      </c>
      <c r="H21" s="72" t="e">
        <f>C21*'1. Finančni podatki o naložbi'!$B$71</f>
        <v>#VALUE!</v>
      </c>
      <c r="I21" s="80" t="e">
        <f t="shared" si="0"/>
        <v>#VALUE!</v>
      </c>
    </row>
    <row r="22" spans="1:9" x14ac:dyDescent="0.25">
      <c r="A22" s="90"/>
      <c r="B22" s="74"/>
      <c r="C22" s="98"/>
      <c r="D22" s="97">
        <f>C22*'1. Finančni podatki o naložbi'!$B$8</f>
        <v>0</v>
      </c>
      <c r="E22" s="97">
        <f>C22*'1. Finančni podatki o naložbi'!$B$9</f>
        <v>0</v>
      </c>
      <c r="F22" s="77" t="e">
        <f>C22*'1. Finančni podatki o naložbi'!$B$37</f>
        <v>#VALUE!</v>
      </c>
      <c r="G22" s="71" t="e">
        <f>+'1. Finančni podatki o naložbi'!$B$42*'3.Infor. izračun prispevka v RS'!C22</f>
        <v>#VALUE!</v>
      </c>
      <c r="H22" s="72" t="e">
        <f>C22*'1. Finančni podatki o naložbi'!$B$71</f>
        <v>#VALUE!</v>
      </c>
      <c r="I22" s="80" t="e">
        <f t="shared" si="0"/>
        <v>#VALUE!</v>
      </c>
    </row>
    <row r="23" spans="1:9" x14ac:dyDescent="0.25">
      <c r="A23" s="90"/>
      <c r="B23" s="74"/>
      <c r="C23" s="98"/>
      <c r="D23" s="97">
        <f>C23*'1. Finančni podatki o naložbi'!$B$8</f>
        <v>0</v>
      </c>
      <c r="E23" s="97">
        <f>C23*'1. Finančni podatki o naložbi'!$B$9</f>
        <v>0</v>
      </c>
      <c r="F23" s="77" t="e">
        <f>C23*'1. Finančni podatki o naložbi'!$B$37</f>
        <v>#VALUE!</v>
      </c>
      <c r="G23" s="71" t="e">
        <f>+'1. Finančni podatki o naložbi'!$B$42*'3.Infor. izračun prispevka v RS'!C23</f>
        <v>#VALUE!</v>
      </c>
      <c r="H23" s="72" t="e">
        <f>C23*'1. Finančni podatki o naložbi'!$B$71</f>
        <v>#VALUE!</v>
      </c>
      <c r="I23" s="80" t="e">
        <f t="shared" si="0"/>
        <v>#VALUE!</v>
      </c>
    </row>
    <row r="24" spans="1:9" x14ac:dyDescent="0.25">
      <c r="A24" s="90"/>
      <c r="B24" s="74"/>
      <c r="C24" s="98"/>
      <c r="D24" s="97">
        <f>C24*'1. Finančni podatki o naložbi'!$B$8</f>
        <v>0</v>
      </c>
      <c r="E24" s="97">
        <f>C24*'1. Finančni podatki o naložbi'!$B$9</f>
        <v>0</v>
      </c>
      <c r="F24" s="77" t="e">
        <f>C24*'1. Finančni podatki o naložbi'!$B$37</f>
        <v>#VALUE!</v>
      </c>
      <c r="G24" s="71" t="e">
        <f>+'1. Finančni podatki o naložbi'!$B$42*'3.Infor. izračun prispevka v RS'!C24</f>
        <v>#VALUE!</v>
      </c>
      <c r="H24" s="72" t="e">
        <f>C24*'1. Finančni podatki o naložbi'!$B$71</f>
        <v>#VALUE!</v>
      </c>
      <c r="I24" s="80" t="e">
        <f t="shared" si="0"/>
        <v>#VALUE!</v>
      </c>
    </row>
    <row r="25" spans="1:9" x14ac:dyDescent="0.25">
      <c r="A25" s="90"/>
      <c r="B25" s="74"/>
      <c r="C25" s="98"/>
      <c r="D25" s="97">
        <f>C25*'1. Finančni podatki o naložbi'!$B$8</f>
        <v>0</v>
      </c>
      <c r="E25" s="97">
        <f>C25*'1. Finančni podatki o naložbi'!$B$9</f>
        <v>0</v>
      </c>
      <c r="F25" s="77" t="e">
        <f>C25*'1. Finančni podatki o naložbi'!$B$37</f>
        <v>#VALUE!</v>
      </c>
      <c r="G25" s="71" t="e">
        <f>+'1. Finančni podatki o naložbi'!$B$42*'3.Infor. izračun prispevka v RS'!C25</f>
        <v>#VALUE!</v>
      </c>
      <c r="H25" s="72" t="e">
        <f>C25*'1. Finančni podatki o naložbi'!$B$71</f>
        <v>#VALUE!</v>
      </c>
      <c r="I25" s="80" t="e">
        <f t="shared" si="0"/>
        <v>#VALUE!</v>
      </c>
    </row>
    <row r="26" spans="1:9" x14ac:dyDescent="0.25">
      <c r="A26" s="90"/>
      <c r="B26" s="74"/>
      <c r="C26" s="98"/>
      <c r="D26" s="97">
        <f>C26*'1. Finančni podatki o naložbi'!$B$8</f>
        <v>0</v>
      </c>
      <c r="E26" s="97">
        <f>C26*'1. Finančni podatki o naložbi'!$B$9</f>
        <v>0</v>
      </c>
      <c r="F26" s="77" t="e">
        <f>C26*'1. Finančni podatki o naložbi'!$B$37</f>
        <v>#VALUE!</v>
      </c>
      <c r="G26" s="71" t="e">
        <f>+'1. Finančni podatki o naložbi'!$B$42*'3.Infor. izračun prispevka v RS'!C26</f>
        <v>#VALUE!</v>
      </c>
      <c r="H26" s="72" t="e">
        <f>C26*'1. Finančni podatki o naložbi'!$B$71</f>
        <v>#VALUE!</v>
      </c>
      <c r="I26" s="80" t="e">
        <f t="shared" si="0"/>
        <v>#VALUE!</v>
      </c>
    </row>
    <row r="27" spans="1:9" x14ac:dyDescent="0.25">
      <c r="A27" s="90"/>
      <c r="B27" s="74"/>
      <c r="C27" s="98"/>
      <c r="D27" s="97">
        <f>C27*'1. Finančni podatki o naložbi'!$B$8</f>
        <v>0</v>
      </c>
      <c r="E27" s="97">
        <f>C27*'1. Finančni podatki o naložbi'!$B$9</f>
        <v>0</v>
      </c>
      <c r="F27" s="77" t="e">
        <f>C27*'1. Finančni podatki o naložbi'!$B$37</f>
        <v>#VALUE!</v>
      </c>
      <c r="G27" s="71" t="e">
        <f>+'1. Finančni podatki o naložbi'!$B$42*'3.Infor. izračun prispevka v RS'!C27</f>
        <v>#VALUE!</v>
      </c>
      <c r="H27" s="72" t="e">
        <f>C27*'1. Finančni podatki o naložbi'!$B$71</f>
        <v>#VALUE!</v>
      </c>
      <c r="I27" s="80" t="e">
        <f t="shared" si="0"/>
        <v>#VALUE!</v>
      </c>
    </row>
    <row r="28" spans="1:9" x14ac:dyDescent="0.25">
      <c r="A28" s="90"/>
      <c r="B28" s="74"/>
      <c r="C28" s="98"/>
      <c r="D28" s="97">
        <f>C28*'1. Finančni podatki o naložbi'!$B$8</f>
        <v>0</v>
      </c>
      <c r="E28" s="97">
        <f>C28*'1. Finančni podatki o naložbi'!$B$9</f>
        <v>0</v>
      </c>
      <c r="F28" s="77" t="e">
        <f>C28*'1. Finančni podatki o naložbi'!$B$37</f>
        <v>#VALUE!</v>
      </c>
      <c r="G28" s="71" t="e">
        <f>+'1. Finančni podatki o naložbi'!$B$42*'3.Infor. izračun prispevka v RS'!C28</f>
        <v>#VALUE!</v>
      </c>
      <c r="H28" s="72" t="e">
        <f>C28*'1. Finančni podatki o naložbi'!$B$71</f>
        <v>#VALUE!</v>
      </c>
      <c r="I28" s="80" t="e">
        <f t="shared" si="0"/>
        <v>#VALUE!</v>
      </c>
    </row>
    <row r="29" spans="1:9" x14ac:dyDescent="0.25">
      <c r="A29" s="90"/>
      <c r="B29" s="74"/>
      <c r="C29" s="98"/>
      <c r="D29" s="97">
        <f>C29*'1. Finančni podatki o naložbi'!$B$8</f>
        <v>0</v>
      </c>
      <c r="E29" s="97">
        <f>C29*'1. Finančni podatki o naložbi'!$B$9</f>
        <v>0</v>
      </c>
      <c r="F29" s="77" t="e">
        <f>C29*'1. Finančni podatki o naložbi'!$B$37</f>
        <v>#VALUE!</v>
      </c>
      <c r="G29" s="71" t="e">
        <f>+'1. Finančni podatki o naložbi'!$B$42*'3.Infor. izračun prispevka v RS'!C29</f>
        <v>#VALUE!</v>
      </c>
      <c r="H29" s="72" t="e">
        <f>C29*'1. Finančni podatki o naložbi'!$B$71</f>
        <v>#VALUE!</v>
      </c>
      <c r="I29" s="80" t="e">
        <f t="shared" si="0"/>
        <v>#VALUE!</v>
      </c>
    </row>
    <row r="30" spans="1:9" x14ac:dyDescent="0.25">
      <c r="A30" s="90"/>
      <c r="B30" s="74"/>
      <c r="C30" s="98"/>
      <c r="D30" s="97">
        <f>C30*'1. Finančni podatki o naložbi'!$B$8</f>
        <v>0</v>
      </c>
      <c r="E30" s="97">
        <f>C30*'1. Finančni podatki o naložbi'!$B$9</f>
        <v>0</v>
      </c>
      <c r="F30" s="77" t="e">
        <f>C30*'1. Finančni podatki o naložbi'!$B$37</f>
        <v>#VALUE!</v>
      </c>
      <c r="G30" s="71" t="e">
        <f>+'1. Finančni podatki o naložbi'!$B$42*'3.Infor. izračun prispevka v RS'!C30</f>
        <v>#VALUE!</v>
      </c>
      <c r="H30" s="72" t="e">
        <f>C30*'1. Finančni podatki o naložbi'!$B$71</f>
        <v>#VALUE!</v>
      </c>
      <c r="I30" s="80" t="e">
        <f t="shared" si="0"/>
        <v>#VALUE!</v>
      </c>
    </row>
    <row r="31" spans="1:9" x14ac:dyDescent="0.25">
      <c r="B31" s="91" t="s">
        <v>62</v>
      </c>
      <c r="C31" s="99">
        <f t="shared" ref="C31:I31" si="1">SUM(C8:C30)</f>
        <v>0</v>
      </c>
      <c r="D31" s="95" t="e">
        <f t="shared" si="1"/>
        <v>#VALUE!</v>
      </c>
      <c r="E31" s="92" t="e">
        <f t="shared" si="1"/>
        <v>#VALUE!</v>
      </c>
      <c r="F31" s="92" t="e">
        <f t="shared" si="1"/>
        <v>#VALUE!</v>
      </c>
      <c r="G31" s="93" t="e">
        <f t="shared" si="1"/>
        <v>#VALUE!</v>
      </c>
      <c r="H31" s="91" t="e">
        <f t="shared" si="1"/>
        <v>#VALUE!</v>
      </c>
      <c r="I31" s="94" t="e">
        <f t="shared" si="1"/>
        <v>#VALUE!</v>
      </c>
    </row>
    <row r="32" spans="1:9" x14ac:dyDescent="0.25">
      <c r="C32" s="99"/>
    </row>
    <row r="33" spans="1:3" x14ac:dyDescent="0.25">
      <c r="A33" s="73" t="s">
        <v>63</v>
      </c>
      <c r="C33" s="99"/>
    </row>
  </sheetData>
  <sheetProtection algorithmName="SHA-512" hashValue="xjWgosRQvoZ4RjhfQ0rRYONcQMLKEYqw2DXOOkwEwDArohNkrIcb5vwkgzHa3WT1Kd8GUhqsibOSHhtA3HhbIg==" saltValue="5Tod2zB/VnyPPjj/RXcvAg==" spinCount="100000" sheet="1" insertRows="0"/>
  <mergeCells count="4">
    <mergeCell ref="A5:I5"/>
    <mergeCell ref="A1:I1"/>
    <mergeCell ref="A2:I2"/>
    <mergeCell ref="A3:I3"/>
  </mergeCells>
  <pageMargins left="0.70866141732283472" right="0.70866141732283472" top="0.74803149606299213" bottom="0.74803149606299213" header="0.31496062992125984" footer="0.31496062992125984"/>
  <pageSetup paperSize="9" scale="5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D3CA9394-F22F-4DD5-B273-CDCD2737D859}">
  <ds:schemaRefs>
    <ds:schemaRef ds:uri="http://schemas.microsoft.com/sharepoint/v3/contenttype/forms"/>
  </ds:schemaRefs>
</ds:datastoreItem>
</file>

<file path=customXml/itemProps2.xml><?xml version="1.0" encoding="utf-8"?>
<ds:datastoreItem xmlns:ds="http://schemas.openxmlformats.org/officeDocument/2006/customXml" ds:itemID="{C3BAFF2B-7EBC-4EBB-9E40-2C3052C75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A45116-AED7-462B-AFAD-42091FB30567}">
  <ds:schemaRefs>
    <ds:schemaRef ds:uri="http://www.w3.org/XML/1998/namespace"/>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16c05727-aa75-4e4a-9b5f-8a80a1165891"/>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11</vt:i4>
      </vt:variant>
    </vt:vector>
  </HeadingPairs>
  <TitlesOfParts>
    <vt:vector size="14" baseType="lpstr">
      <vt:lpstr>1. Finančni podatki o naložbi</vt:lpstr>
      <vt:lpstr>2.Kalkulator za izračun kredita</vt:lpstr>
      <vt:lpstr>3.Infor. izračun prispevka v RS</vt:lpstr>
      <vt:lpstr>DobaPosojila</vt:lpstr>
      <vt:lpstr>NaslovStolpca1</vt:lpstr>
      <vt:lpstr>ObrestnaMera</vt:lpstr>
      <vt:lpstr>'1. Finančni podatki o naložbi'!Področje_tiskanja</vt:lpstr>
      <vt:lpstr>'2.Kalkulator za izračun kredita'!Področje_tiskanja</vt:lpstr>
      <vt:lpstr>Skupne_Obresti</vt:lpstr>
      <vt:lpstr>SkupniStroškiPosojila</vt:lpstr>
      <vt:lpstr>ŠteviloObrokov</vt:lpstr>
      <vt:lpstr>'2.Kalkulator za izračun kredita'!Tiskanje_naslovov</vt:lpstr>
      <vt:lpstr>ZačetniDatumPosojila</vt:lpstr>
      <vt:lpstr>ZnesekPosojila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2019-05-16T16:48:54Z</dcterms:created>
  <dcterms:modified xsi:type="dcterms:W3CDTF">2022-10-05T07:34:49Z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